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Z:\8 Praktikumsangelegenheiten\0 Grundsätzliches\4 Vorlagen\Stundenachweise\"/>
    </mc:Choice>
  </mc:AlternateContent>
  <xr:revisionPtr revIDLastSave="0" documentId="13_ncr:1_{8B6F22B2-DBF9-4916-B215-4C824133BEEB}" xr6:coauthVersionLast="47" xr6:coauthVersionMax="47" xr10:uidLastSave="{00000000-0000-0000-0000-000000000000}"/>
  <bookViews>
    <workbookView xWindow="1410" yWindow="1220" windowWidth="19200" windowHeight="10060" tabRatio="813" firstSheet="2" activeTab="2" xr2:uid="{45CE3025-E22A-450C-87FD-1831B26BBB23}"/>
  </bookViews>
  <sheets>
    <sheet name="Listen " sheetId="37" state="hidden" r:id="rId1"/>
    <sheet name="Vorgaben" sheetId="36" state="hidden" r:id="rId2"/>
    <sheet name="Stundennachweise" sheetId="35" r:id="rId3"/>
  </sheets>
  <definedNames>
    <definedName name="_xlnm.Print_Area" localSheetId="2">Stundennachweise!$A$7:$F$60,Stundennachweise!$H$13:$M$60, Stundennachweise!$A$63:$F$116,Stundennachweise!$H$69:$M$116, Stundennachweise!$A$125:$F$178,Stundennachweise!$H$131:$M$178, Stundennachweise!$A$188:$F$241,Stundennachweise!$H$194:$M$241</definedName>
    <definedName name="GSalt_HP_Typen">'Listen '!$R$2:$R$4</definedName>
    <definedName name="GSalt_OPI_Typen">'Listen '!$P$2:$P$3</definedName>
    <definedName name="GSalt_OPII_Typen">'Listen '!$Q$2:$Q$3</definedName>
    <definedName name="GSalt_Praktika">'Listen '!$N$2:$N$6</definedName>
    <definedName name="GSalt_SP_Typen">'Listen '!$O$2</definedName>
    <definedName name="GSneu_HP_Typen">'Listen '!$L$2:$L$4</definedName>
    <definedName name="GSneu_OP_Typen">'Listen '!$K$2:$K$3</definedName>
    <definedName name="GSneu_Praktika">'Listen '!$J$2:$J$4</definedName>
    <definedName name="GSneu_ÜP_Typen">'Listen '!$M$2:$M$3</definedName>
    <definedName name="GY_Praktika">#REF!</definedName>
    <definedName name="Gym_HP_Typen">'Listen '!$F$2:$F$4</definedName>
    <definedName name="Gym_OP_Typen">'Listen '!$D$2:$D$3</definedName>
    <definedName name="Gym_Praktika">'Listen '!$B$2:$B$5</definedName>
    <definedName name="Gym_SP_Typen">'Listen '!$H$2</definedName>
    <definedName name="GymReg_HP_Typen">#REF!</definedName>
    <definedName name="GymReg_OP_Typen">#REF!</definedName>
    <definedName name="GymReg_Praktika">#REF!</definedName>
    <definedName name="GymReg_SP_Typen">#REF!</definedName>
    <definedName name="Hauptpraktikum_Typen">#REF!</definedName>
    <definedName name="HP_Typen">#REF!</definedName>
    <definedName name="KeySel" localSheetId="2">TRIM(Stundennachweise!$B$4)&amp;"|"&amp;TRIM(Stundennachweise!$B$5)</definedName>
    <definedName name="Nachweistyp">#REF!</definedName>
    <definedName name="Nachweityp">#REF!</definedName>
    <definedName name="Need_Anw" localSheetId="2">COUNTIFS(Vorgaben!$A:$A,Stundennachweise!$B$4,Vorgaben!$B:$B,Stundennachweise!$B$5,Vorgaben!$C:$C,"Anwesenheit",Vorgaben!$D:$D,"&gt;0")&gt;0</definedName>
    <definedName name="Need_Ausser" localSheetId="2">COUNTIFS(Vorgaben!$A:$A,Stundennachweise!$B$4,Vorgaben!$B:$B,Stundennachweise!$B$5,Vorgaben!$C:$C,"Außerunterrichtliche Stunden",Vorgaben!$D:$D,"&gt;0")&gt;0</definedName>
    <definedName name="Need_Eig" localSheetId="2">COUNTIFS(Vorgaben!$A:$A,Stundennachweise!$B$4,Vorgaben!$B:$B,Stundennachweise!$B$5,Vorgaben!$C:$C,"Eigener Unterricht",Vorgaben!$D:$D,"&gt;0")&gt;0</definedName>
    <definedName name="Need_Hosp" localSheetId="2">COUNTIFS(Vorgaben!$A:$A,Stundennachweise!$B$4,Vorgaben!$B:$B,Stundennachweise!$B$5,Vorgaben!$C:$C,"Hospitation",Vorgaben!$D:$D,"&gt;0")&gt;0</definedName>
    <definedName name="OP_Typen">#REF!</definedName>
    <definedName name="Orientierungspraktikum_Typen">#REF!</definedName>
    <definedName name="P_ALL" localSheetId="2">Page_Hosp,Stundennachweise!Page_Hosp2,Page_Eig,Stundennachweise!Page_Eig2,Page_Ausser,Stundennachweise!Page_Ausser2,Page_Anw,Stundennachweise!Page_Anw2</definedName>
    <definedName name="P_HP" localSheetId="2">Page_Hosp,Stundennachweise!Page_Hosp2,Page_Eig,Stundennachweise!Page_Eig2,Page_Ausser,Stundennachweise!Page_Ausser2</definedName>
    <definedName name="P_HPI" localSheetId="2">Page_Hosp,Stundennachweise!Page_Hosp2,Page_Eig,Stundennachweise!Page_Eig2,Page_Ausser,Stundennachweise!Page_Ausser2</definedName>
    <definedName name="P_HPII" localSheetId="2">Page_Hosp,Stundennachweise!Page_Hosp2,Page_Eig,Stundennachweise!Page_Eig2,Page_Ausser,Stundennachweise!Page_Ausser2</definedName>
    <definedName name="P_OP" localSheetId="2">Page_Hosp,Stundennachweise!Page_Hosp2,Page_Ausser,Stundennachweise!Page_Ausser2</definedName>
    <definedName name="P_OP2" localSheetId="2">Page_Hosp,Stundennachweise!Page_Hosp2,Page_Eig,Stundennachweise!Page_Eig2</definedName>
    <definedName name="P_SP" localSheetId="2">Page_Anw,Stundennachweise!Page_Anw2</definedName>
    <definedName name="P_UP" localSheetId="2">Page_Hosp,Stundennachweise!Page_Hosp2,Page_Eig,Stundennachweise!Page_Eig2,Page_Anw,Stundennachweise!Page_Anw2</definedName>
    <definedName name="Page_Anw">Stundennachweise!$A$187:$F$248</definedName>
    <definedName name="Page_Anw2" localSheetId="2">Stundennachweise!$H$194:$M$250</definedName>
    <definedName name="Page_Ausser">Stundennachweise!$A$63:$F$124</definedName>
    <definedName name="Page_Ausser2" localSheetId="2">Stundennachweise!$H$69:$M$124</definedName>
    <definedName name="Page_Eig">Stundennachweise!$A$125:$F$186</definedName>
    <definedName name="Page_Eig2" localSheetId="2">Stundennachweise!$H$131:$M$187</definedName>
    <definedName name="Page_Hosp">Stundennachweise!$A$7:$F$62</definedName>
    <definedName name="Page_Hosp2" localSheetId="2">Stundennachweise!$H$13:$M$62</definedName>
    <definedName name="Praktikum_Liste">CHOOSE(MATCH(Stundennachweise!$B$4,Schularten_Nice,0),      GSneu_Praktika,GSalt_Praktika,Gym_Praktika,Reg_Praktika,SP_Praktika)</definedName>
    <definedName name="Praktikumsarten">#REF!</definedName>
    <definedName name="Reg_HP_Typen">'Listen '!$G$2:$G$4</definedName>
    <definedName name="Reg_OP_Typen">'Listen '!$E$2:$E$3</definedName>
    <definedName name="Reg_Praktika">'Listen '!$C$2:$C$5</definedName>
    <definedName name="Reg_SP_Typen">'Listen '!$I$2</definedName>
    <definedName name="Schulart">'Listen '!$A$2:$A$6</definedName>
    <definedName name="Schularten">#REF!</definedName>
    <definedName name="Schularten_Nice">'Listen '!$A$2:$A$6</definedName>
    <definedName name="Sel_Praktikum">Stundennachweise!$B$5</definedName>
    <definedName name="Sel_Schulart">Stundennachweise!$B$4</definedName>
    <definedName name="Sozialpraktikum_Typen">#REF!</definedName>
    <definedName name="SP_HauptpraktikumI_Typen">#REF!</definedName>
    <definedName name="SP_HPI_Typen">'Listen '!$V$2:$V$4</definedName>
    <definedName name="SP_HPII_Typen">'Listen '!$W$2:$W$4</definedName>
    <definedName name="SP_OP_Typen">'Listen '!$U$2:$U$3</definedName>
    <definedName name="SP_Praktika">'Listen '!$S$2:$S$6</definedName>
    <definedName name="SP_SP_Typen">'Listen '!$T$2</definedName>
    <definedName name="SP_Typen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2" i="35" l="1" a="1"/>
  <c r="D222" i="35" s="1"/>
  <c r="K222" i="35" s="1" a="1"/>
  <c r="K222" i="35" s="1"/>
  <c r="D159" i="35" a="1"/>
  <c r="D159" i="35" s="1"/>
  <c r="D97" i="35" a="1"/>
  <c r="D97" i="35" s="1"/>
  <c r="D41" i="35" a="1"/>
  <c r="D41" i="35" s="1"/>
  <c r="K220" i="35" a="1"/>
  <c r="K220" i="35" s="1"/>
  <c r="K219" i="35" a="1"/>
  <c r="K219" i="35" s="1"/>
  <c r="K218" i="35" a="1"/>
  <c r="K218" i="35" s="1"/>
  <c r="K217" i="35" a="1"/>
  <c r="K217" i="35" s="1"/>
  <c r="K216" i="35" a="1"/>
  <c r="K216" i="35" s="1"/>
  <c r="K215" i="35" a="1"/>
  <c r="K215" i="35" s="1"/>
  <c r="K214" i="35" a="1"/>
  <c r="K214" i="35" s="1"/>
  <c r="K213" i="35" a="1"/>
  <c r="K213" i="35" s="1"/>
  <c r="K212" i="35" a="1"/>
  <c r="K212" i="35" s="1"/>
  <c r="K211" i="35" a="1"/>
  <c r="K211" i="35" s="1"/>
  <c r="K210" i="35" a="1"/>
  <c r="K210" i="35" s="1"/>
  <c r="K209" i="35" a="1"/>
  <c r="K209" i="35" s="1"/>
  <c r="K208" i="35" a="1"/>
  <c r="K208" i="35" s="1"/>
  <c r="K207" i="35" a="1"/>
  <c r="K207" i="35" s="1"/>
  <c r="K206" i="35" a="1"/>
  <c r="K206" i="35" s="1"/>
  <c r="K205" i="35" a="1"/>
  <c r="K205" i="35" s="1"/>
  <c r="K204" i="35" a="1"/>
  <c r="K204" i="35" s="1"/>
  <c r="K203" i="35" a="1"/>
  <c r="K203" i="35" s="1"/>
  <c r="K202" i="35" a="1"/>
  <c r="K202" i="35" s="1"/>
  <c r="K201" i="35" a="1"/>
  <c r="K201" i="35" s="1"/>
  <c r="K200" i="35" a="1"/>
  <c r="K200" i="35" s="1"/>
  <c r="K199" i="35" a="1"/>
  <c r="K199" i="35" s="1"/>
  <c r="K198" i="35" a="1"/>
  <c r="K198" i="35" s="1"/>
  <c r="K197" i="35" a="1"/>
  <c r="K197" i="35" s="1"/>
  <c r="K196" i="35" a="1"/>
  <c r="K196" i="35" s="1"/>
  <c r="K186" i="35"/>
  <c r="K185" i="35"/>
  <c r="K184" i="35"/>
  <c r="K183" i="35"/>
  <c r="K182" i="35"/>
  <c r="K181" i="35"/>
  <c r="K180" i="35"/>
  <c r="K179" i="35"/>
  <c r="K177" i="35"/>
  <c r="K176" i="35"/>
  <c r="K174" i="35"/>
  <c r="K173" i="35"/>
  <c r="K171" i="35"/>
  <c r="K157" i="35" a="1"/>
  <c r="K157" i="35" s="1"/>
  <c r="K156" i="35" a="1"/>
  <c r="K156" i="35" s="1"/>
  <c r="K155" i="35" a="1"/>
  <c r="K155" i="35" s="1"/>
  <c r="K154" i="35" a="1"/>
  <c r="K154" i="35" s="1"/>
  <c r="K153" i="35" a="1"/>
  <c r="K153" i="35" s="1"/>
  <c r="K152" i="35" a="1"/>
  <c r="K152" i="35" s="1"/>
  <c r="K151" i="35" a="1"/>
  <c r="K151" i="35" s="1"/>
  <c r="K150" i="35" a="1"/>
  <c r="K150" i="35" s="1"/>
  <c r="K149" i="35" a="1"/>
  <c r="K149" i="35" s="1"/>
  <c r="K148" i="35" a="1"/>
  <c r="K148" i="35" s="1"/>
  <c r="K147" i="35" a="1"/>
  <c r="K147" i="35" s="1"/>
  <c r="K146" i="35" a="1"/>
  <c r="K146" i="35" s="1"/>
  <c r="K145" i="35" a="1"/>
  <c r="K145" i="35" s="1"/>
  <c r="K144" i="35" a="1"/>
  <c r="K144" i="35" s="1"/>
  <c r="K143" i="35" a="1"/>
  <c r="K143" i="35" s="1"/>
  <c r="K142" i="35" a="1"/>
  <c r="K142" i="35" s="1"/>
  <c r="K141" i="35" a="1"/>
  <c r="K141" i="35" s="1"/>
  <c r="K140" i="35" a="1"/>
  <c r="K140" i="35" s="1"/>
  <c r="K139" i="35" a="1"/>
  <c r="K139" i="35" s="1"/>
  <c r="K138" i="35" a="1"/>
  <c r="K138" i="35" s="1"/>
  <c r="K137" i="35" a="1"/>
  <c r="K137" i="35" s="1"/>
  <c r="K136" i="35" a="1"/>
  <c r="K136" i="35" s="1"/>
  <c r="K135" i="35" a="1"/>
  <c r="K135" i="35" s="1"/>
  <c r="K134" i="35" a="1"/>
  <c r="K134" i="35" s="1"/>
  <c r="H132" i="35"/>
  <c r="K95" i="35" a="1"/>
  <c r="K95" i="35" s="1"/>
  <c r="K94" i="35" a="1"/>
  <c r="K94" i="35" s="1"/>
  <c r="K93" i="35" a="1"/>
  <c r="K93" i="35" s="1"/>
  <c r="K92" i="35" a="1"/>
  <c r="K92" i="35" s="1"/>
  <c r="K91" i="35" a="1"/>
  <c r="K91" i="35" s="1"/>
  <c r="K90" i="35" a="1"/>
  <c r="K90" i="35" s="1"/>
  <c r="K89" i="35" a="1"/>
  <c r="K89" i="35" s="1"/>
  <c r="K88" i="35" a="1"/>
  <c r="K88" i="35" s="1"/>
  <c r="K87" i="35" a="1"/>
  <c r="K87" i="35" s="1"/>
  <c r="K86" i="35" a="1"/>
  <c r="K86" i="35" s="1"/>
  <c r="K85" i="35" a="1"/>
  <c r="K85" i="35" s="1"/>
  <c r="K84" i="35" a="1"/>
  <c r="K84" i="35" s="1"/>
  <c r="K83" i="35" a="1"/>
  <c r="K83" i="35" s="1"/>
  <c r="K82" i="35" a="1"/>
  <c r="K82" i="35" s="1"/>
  <c r="K81" i="35" a="1"/>
  <c r="K81" i="35" s="1"/>
  <c r="K80" i="35" a="1"/>
  <c r="K80" i="35" s="1"/>
  <c r="K79" i="35" a="1"/>
  <c r="K79" i="35" s="1"/>
  <c r="K78" i="35" a="1"/>
  <c r="K78" i="35" s="1"/>
  <c r="K77" i="35" a="1"/>
  <c r="K77" i="35" s="1"/>
  <c r="K76" i="35" a="1"/>
  <c r="K76" i="35" s="1"/>
  <c r="K75" i="35" a="1"/>
  <c r="K75" i="35" s="1"/>
  <c r="K74" i="35" a="1"/>
  <c r="K74" i="35" s="1"/>
  <c r="K73" i="35" a="1"/>
  <c r="K73" i="35" s="1"/>
  <c r="K72" i="35" a="1"/>
  <c r="K72" i="35" s="1"/>
  <c r="K71" i="35" a="1"/>
  <c r="K71" i="35" s="1"/>
  <c r="K62" i="35"/>
  <c r="K61" i="35"/>
  <c r="K59" i="35"/>
  <c r="K58" i="35"/>
  <c r="K56" i="35"/>
  <c r="K55" i="35"/>
  <c r="K39" i="35" a="1"/>
  <c r="K39" i="35" s="1"/>
  <c r="K38" i="35" a="1"/>
  <c r="K38" i="35" s="1"/>
  <c r="K37" i="35" a="1"/>
  <c r="K37" i="35" s="1"/>
  <c r="K36" i="35" a="1"/>
  <c r="K36" i="35" s="1"/>
  <c r="K35" i="35" a="1"/>
  <c r="K35" i="35" s="1"/>
  <c r="K34" i="35" a="1"/>
  <c r="K34" i="35" s="1"/>
  <c r="K33" i="35" a="1"/>
  <c r="K33" i="35" s="1"/>
  <c r="K32" i="35" a="1"/>
  <c r="K32" i="35" s="1"/>
  <c r="K31" i="35" a="1"/>
  <c r="K31" i="35" s="1"/>
  <c r="K30" i="35" a="1"/>
  <c r="K30" i="35" s="1"/>
  <c r="K29" i="35" a="1"/>
  <c r="K29" i="35" s="1"/>
  <c r="K28" i="35" a="1"/>
  <c r="K28" i="35" s="1"/>
  <c r="K27" i="35" a="1"/>
  <c r="K27" i="35" s="1"/>
  <c r="K26" i="35" a="1"/>
  <c r="K26" i="35" s="1"/>
  <c r="K25" i="35" a="1"/>
  <c r="K25" i="35" s="1"/>
  <c r="K24" i="35" a="1"/>
  <c r="K24" i="35" s="1"/>
  <c r="K23" i="35" a="1"/>
  <c r="K23" i="35" s="1"/>
  <c r="K22" i="35" a="1"/>
  <c r="K22" i="35" s="1"/>
  <c r="K21" i="35" a="1"/>
  <c r="K21" i="35" s="1"/>
  <c r="K20" i="35" a="1"/>
  <c r="K20" i="35" s="1"/>
  <c r="K19" i="35" a="1"/>
  <c r="K19" i="35" s="1"/>
  <c r="K18" i="35" a="1"/>
  <c r="K18" i="35" s="1"/>
  <c r="K17" i="35" a="1"/>
  <c r="K17" i="35" s="1"/>
  <c r="K16" i="35" a="1"/>
  <c r="K16" i="35" s="1"/>
  <c r="K15" i="35" a="1"/>
  <c r="K15" i="35" s="1"/>
  <c r="A132" i="35"/>
  <c r="E33" i="36"/>
  <c r="E26" i="36"/>
  <c r="E19" i="36"/>
  <c r="E10" i="36"/>
  <c r="E7" i="36"/>
  <c r="D134" i="35" a="1"/>
  <c r="D134" i="35" s="1"/>
  <c r="D135" i="35" a="1"/>
  <c r="D135" i="35" s="1"/>
  <c r="D136" i="35" a="1"/>
  <c r="D136" i="35" s="1"/>
  <c r="D137" i="35" a="1"/>
  <c r="D137" i="35" s="1"/>
  <c r="D138" i="35" a="1"/>
  <c r="D138" i="35" s="1"/>
  <c r="D139" i="35" a="1"/>
  <c r="D139" i="35" s="1"/>
  <c r="D140" i="35" a="1"/>
  <c r="D140" i="35" s="1"/>
  <c r="D141" i="35" a="1"/>
  <c r="D141" i="35" s="1"/>
  <c r="D142" i="35" a="1"/>
  <c r="D142" i="35" s="1"/>
  <c r="D143" i="35" a="1"/>
  <c r="D143" i="35" s="1"/>
  <c r="D144" i="35" a="1"/>
  <c r="D144" i="35" s="1"/>
  <c r="D145" i="35" a="1"/>
  <c r="D145" i="35" s="1"/>
  <c r="D146" i="35" a="1"/>
  <c r="D146" i="35" s="1"/>
  <c r="D147" i="35" a="1"/>
  <c r="D147" i="35" s="1"/>
  <c r="D148" i="35" a="1"/>
  <c r="D148" i="35" s="1"/>
  <c r="D149" i="35" a="1"/>
  <c r="D149" i="35" s="1"/>
  <c r="D150" i="35" a="1"/>
  <c r="D150" i="35" s="1"/>
  <c r="D151" i="35" a="1"/>
  <c r="D151" i="35" s="1"/>
  <c r="D152" i="35" a="1"/>
  <c r="D152" i="35" s="1"/>
  <c r="D153" i="35" a="1"/>
  <c r="D153" i="35" s="1"/>
  <c r="D154" i="35" a="1"/>
  <c r="D154" i="35" s="1"/>
  <c r="D155" i="35" a="1"/>
  <c r="D155" i="35" s="1"/>
  <c r="D156" i="35" a="1"/>
  <c r="D156" i="35" s="1"/>
  <c r="D157" i="35" a="1"/>
  <c r="D157" i="35" s="1"/>
  <c r="D197" i="35" a="1"/>
  <c r="D197" i="35" s="1"/>
  <c r="D198" i="35" a="1"/>
  <c r="D198" i="35" s="1"/>
  <c r="D199" i="35" a="1"/>
  <c r="D199" i="35" s="1"/>
  <c r="D200" i="35" a="1"/>
  <c r="D200" i="35" s="1"/>
  <c r="D201" i="35" a="1"/>
  <c r="D201" i="35" s="1"/>
  <c r="D202" i="35" a="1"/>
  <c r="D202" i="35" s="1"/>
  <c r="D203" i="35" a="1"/>
  <c r="D203" i="35" s="1"/>
  <c r="D204" i="35" a="1"/>
  <c r="D204" i="35" s="1"/>
  <c r="D205" i="35" a="1"/>
  <c r="D205" i="35" s="1"/>
  <c r="D206" i="35" a="1"/>
  <c r="D206" i="35" s="1"/>
  <c r="D207" i="35" a="1"/>
  <c r="D207" i="35" s="1"/>
  <c r="D208" i="35" a="1"/>
  <c r="D208" i="35" s="1"/>
  <c r="D209" i="35" a="1"/>
  <c r="D209" i="35" s="1"/>
  <c r="D210" i="35" a="1"/>
  <c r="D210" i="35" s="1"/>
  <c r="D211" i="35" a="1"/>
  <c r="D211" i="35" s="1"/>
  <c r="D212" i="35" a="1"/>
  <c r="D212" i="35" s="1"/>
  <c r="D213" i="35" a="1"/>
  <c r="D213" i="35" s="1"/>
  <c r="D214" i="35" a="1"/>
  <c r="D214" i="35" s="1"/>
  <c r="D215" i="35" a="1"/>
  <c r="D215" i="35" s="1"/>
  <c r="D216" i="35" a="1"/>
  <c r="D216" i="35" s="1"/>
  <c r="D217" i="35" a="1"/>
  <c r="D217" i="35" s="1"/>
  <c r="D218" i="35" a="1"/>
  <c r="D218" i="35" s="1"/>
  <c r="D219" i="35" a="1"/>
  <c r="D219" i="35" s="1"/>
  <c r="D220" i="35" a="1"/>
  <c r="D220" i="35" s="1"/>
  <c r="D196" i="35" a="1"/>
  <c r="D196" i="35" s="1"/>
  <c r="D72" i="35" a="1"/>
  <c r="D72" i="35" s="1"/>
  <c r="D73" i="35" a="1"/>
  <c r="D73" i="35" s="1"/>
  <c r="D74" i="35" a="1"/>
  <c r="D74" i="35" s="1"/>
  <c r="D75" i="35" a="1"/>
  <c r="D75" i="35" s="1"/>
  <c r="D76" i="35" a="1"/>
  <c r="D76" i="35" s="1"/>
  <c r="D77" i="35" a="1"/>
  <c r="D77" i="35" s="1"/>
  <c r="D78" i="35" a="1"/>
  <c r="D78" i="35" s="1"/>
  <c r="D79" i="35" a="1"/>
  <c r="D79" i="35" s="1"/>
  <c r="D80" i="35" a="1"/>
  <c r="D80" i="35" s="1"/>
  <c r="D81" i="35" a="1"/>
  <c r="D81" i="35" s="1"/>
  <c r="D82" i="35" a="1"/>
  <c r="D82" i="35" s="1"/>
  <c r="D83" i="35" a="1"/>
  <c r="D83" i="35" s="1"/>
  <c r="D84" i="35" a="1"/>
  <c r="D84" i="35" s="1"/>
  <c r="D85" i="35" a="1"/>
  <c r="D85" i="35" s="1"/>
  <c r="D86" i="35" a="1"/>
  <c r="D86" i="35" s="1"/>
  <c r="D87" i="35" a="1"/>
  <c r="D87" i="35" s="1"/>
  <c r="D88" i="35" a="1"/>
  <c r="D88" i="35" s="1"/>
  <c r="D89" i="35" a="1"/>
  <c r="D89" i="35" s="1"/>
  <c r="D90" i="35" a="1"/>
  <c r="D90" i="35" s="1"/>
  <c r="D91" i="35" a="1"/>
  <c r="D91" i="35" s="1"/>
  <c r="D92" i="35" a="1"/>
  <c r="D92" i="35" s="1"/>
  <c r="D93" i="35" a="1"/>
  <c r="D93" i="35" s="1"/>
  <c r="D94" i="35" a="1"/>
  <c r="D94" i="35" s="1"/>
  <c r="D95" i="35" a="1"/>
  <c r="D95" i="35" s="1"/>
  <c r="D71" i="35" a="1"/>
  <c r="D71" i="35" s="1"/>
  <c r="D16" i="35" a="1"/>
  <c r="D16" i="35" s="1"/>
  <c r="D17" i="35" a="1"/>
  <c r="D17" i="35" s="1"/>
  <c r="D18" i="35" a="1"/>
  <c r="D18" i="35" s="1"/>
  <c r="D19" i="35" a="1"/>
  <c r="D19" i="35" s="1"/>
  <c r="D20" i="35" a="1"/>
  <c r="D20" i="35" s="1"/>
  <c r="D21" i="35" a="1"/>
  <c r="D21" i="35" s="1"/>
  <c r="D22" i="35" a="1"/>
  <c r="D22" i="35" s="1"/>
  <c r="D23" i="35" a="1"/>
  <c r="D23" i="35" s="1"/>
  <c r="D24" i="35" a="1"/>
  <c r="D24" i="35" s="1"/>
  <c r="D25" i="35" a="1"/>
  <c r="D25" i="35" s="1"/>
  <c r="D26" i="35" a="1"/>
  <c r="D26" i="35" s="1"/>
  <c r="D27" i="35" a="1"/>
  <c r="D27" i="35" s="1"/>
  <c r="D28" i="35" a="1"/>
  <c r="D28" i="35" s="1"/>
  <c r="D29" i="35" a="1"/>
  <c r="D29" i="35" s="1"/>
  <c r="D30" i="35" a="1"/>
  <c r="D30" i="35" s="1"/>
  <c r="D31" i="35" a="1"/>
  <c r="D31" i="35" s="1"/>
  <c r="D32" i="35" a="1"/>
  <c r="D32" i="35" s="1"/>
  <c r="D33" i="35" a="1"/>
  <c r="D33" i="35" s="1"/>
  <c r="D34" i="35" a="1"/>
  <c r="D34" i="35" s="1"/>
  <c r="D35" i="35" a="1"/>
  <c r="D35" i="35" s="1"/>
  <c r="D36" i="35" a="1"/>
  <c r="D36" i="35" s="1"/>
  <c r="D37" i="35" a="1"/>
  <c r="D37" i="35" s="1"/>
  <c r="D38" i="35" a="1"/>
  <c r="D38" i="35" s="1"/>
  <c r="D39" i="35" a="1"/>
  <c r="D39" i="35" s="1"/>
  <c r="D15" i="35" a="1"/>
  <c r="D15" i="35" s="1"/>
  <c r="D171" i="35"/>
  <c r="D173" i="35"/>
  <c r="D174" i="35"/>
  <c r="D176" i="35"/>
  <c r="D177" i="35"/>
  <c r="D179" i="35"/>
  <c r="D180" i="35"/>
  <c r="D181" i="35"/>
  <c r="D182" i="35"/>
  <c r="D183" i="35"/>
  <c r="D184" i="35"/>
  <c r="D185" i="35"/>
  <c r="D186" i="35"/>
  <c r="D265" i="35"/>
  <c r="E3" i="36"/>
  <c r="E4" i="36"/>
  <c r="E5" i="36"/>
  <c r="E6" i="36"/>
  <c r="E8" i="36"/>
  <c r="E9" i="36"/>
  <c r="E11" i="36"/>
  <c r="E12" i="36"/>
  <c r="E13" i="36"/>
  <c r="E14" i="36"/>
  <c r="E15" i="36"/>
  <c r="E16" i="36"/>
  <c r="E17" i="36"/>
  <c r="E18" i="36"/>
  <c r="E20" i="36"/>
  <c r="E21" i="36"/>
  <c r="E22" i="36"/>
  <c r="E23" i="36"/>
  <c r="E24" i="36"/>
  <c r="E25" i="36"/>
  <c r="E27" i="36"/>
  <c r="E28" i="36"/>
  <c r="E29" i="36"/>
  <c r="E30" i="36"/>
  <c r="E31" i="36"/>
  <c r="E32" i="36"/>
  <c r="E34" i="36"/>
  <c r="E35" i="36"/>
  <c r="E36" i="36"/>
  <c r="E37" i="36"/>
  <c r="E38" i="36"/>
  <c r="E39" i="36"/>
  <c r="E40" i="36"/>
  <c r="E41" i="36"/>
  <c r="E42" i="36"/>
  <c r="E2" i="36"/>
  <c r="D55" i="35"/>
  <c r="D56" i="35"/>
  <c r="D58" i="35"/>
  <c r="D59" i="35"/>
  <c r="D61" i="35"/>
  <c r="D62" i="35"/>
  <c r="D111" i="35"/>
  <c r="D114" i="35"/>
  <c r="D115" i="35"/>
  <c r="D117" i="35"/>
  <c r="D118" i="35"/>
  <c r="D119" i="35"/>
  <c r="D120" i="35"/>
  <c r="D121" i="35"/>
  <c r="D122" i="35"/>
  <c r="D123" i="35"/>
  <c r="D124" i="35"/>
  <c r="D158" i="35" l="1" a="1"/>
  <c r="D158" i="35" s="1"/>
  <c r="K158" i="35" s="1" a="1"/>
  <c r="K158" i="35" s="1"/>
  <c r="D221" i="35" a="1"/>
  <c r="D221" i="35" s="1"/>
  <c r="K221" i="35" s="1" a="1"/>
  <c r="K221" i="35" s="1"/>
  <c r="D96" i="35" a="1"/>
  <c r="D96" i="35" s="1"/>
  <c r="K96" i="35" s="1" a="1"/>
  <c r="K96" i="35" s="1"/>
  <c r="D40" i="35" a="1"/>
  <c r="D40" i="35" s="1"/>
  <c r="K40" i="35" s="1" a="1"/>
  <c r="K40" i="35" s="1"/>
  <c r="K159" i="35" a="1"/>
  <c r="K159" i="35" s="1"/>
  <c r="K97" i="35" a="1"/>
  <c r="K97" i="35" s="1"/>
  <c r="D223" i="35" l="1" a="1"/>
  <c r="D223" i="35" s="1"/>
  <c r="D224" i="35" s="1" a="1"/>
  <c r="D224" i="35" s="1"/>
  <c r="K224" i="35" s="1" a="1"/>
  <c r="K224" i="35" s="1"/>
  <c r="D42" i="35" a="1"/>
  <c r="D42" i="35" s="1"/>
  <c r="K41" i="35" a="1"/>
  <c r="K41" i="35" s="1"/>
  <c r="D98" i="35" a="1"/>
  <c r="D98" i="35" s="1"/>
  <c r="D160" i="35" a="1"/>
  <c r="D160" i="35" s="1"/>
  <c r="K223" i="35" l="1" a="1"/>
  <c r="K223" i="35" s="1"/>
  <c r="D161" i="35" a="1"/>
  <c r="D161" i="35" s="1"/>
  <c r="K161" i="35" s="1" a="1"/>
  <c r="K161" i="35" s="1"/>
  <c r="K160" i="35" a="1"/>
  <c r="K160" i="35" s="1"/>
  <c r="D99" i="35" a="1"/>
  <c r="D99" i="35" s="1"/>
  <c r="K99" i="35" s="1" a="1"/>
  <c r="K99" i="35" s="1"/>
  <c r="K98" i="35" a="1"/>
  <c r="K98" i="35" s="1"/>
  <c r="D43" i="35" a="1"/>
  <c r="D43" i="35" s="1"/>
  <c r="K43" i="35" s="1" a="1"/>
  <c r="K43" i="35" s="1"/>
  <c r="K42" i="35" a="1"/>
  <c r="K42" i="3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<sst xmlns="http://schemas.openxmlformats.org/spreadsheetml/2006/main" count="371" uniqueCount="83">
  <si>
    <t>Schulart</t>
  </si>
  <si>
    <t>Gym_Praktika</t>
  </si>
  <si>
    <t>Reg_Praktika</t>
  </si>
  <si>
    <t>Gym_OP_Typen</t>
  </si>
  <si>
    <t>Reg_OP_Typen</t>
  </si>
  <si>
    <t>Gym_HP_Typen</t>
  </si>
  <si>
    <t>Reg_HP_Typen</t>
  </si>
  <si>
    <t>Gym_SP_Typen</t>
  </si>
  <si>
    <t>Reg_SP_Typen</t>
  </si>
  <si>
    <t>GSneu_Praktika</t>
  </si>
  <si>
    <t>GSneu_OP_Typen</t>
  </si>
  <si>
    <t>GSneu_HP_Typen</t>
  </si>
  <si>
    <t>GSneu_ÜP_Typen</t>
  </si>
  <si>
    <t>GSalt_Praktika</t>
  </si>
  <si>
    <t>GSalt_SP_Typen</t>
  </si>
  <si>
    <t>GSalt_OPI_Typen</t>
  </si>
  <si>
    <t xml:space="preserve">GSalt_OPII_Typen </t>
  </si>
  <si>
    <t>GSalt_HP_Typen</t>
  </si>
  <si>
    <t>SP_Praktika</t>
  </si>
  <si>
    <t>SP_SP_Typen</t>
  </si>
  <si>
    <t>SP_OP_Typen</t>
  </si>
  <si>
    <t>SP_HPI_Typen</t>
  </si>
  <si>
    <t>SP_HPII_Typen</t>
  </si>
  <si>
    <t>Grundschule (ab WS 2020/21)</t>
  </si>
  <si>
    <t>Sozialpraktikum</t>
  </si>
  <si>
    <t xml:space="preserve">Hospitation </t>
  </si>
  <si>
    <t>Eigener Unterricht</t>
  </si>
  <si>
    <t>Anwesenheit</t>
  </si>
  <si>
    <t>Hospitation</t>
  </si>
  <si>
    <t>Grundschule (vor WS 2020/21)</t>
  </si>
  <si>
    <t>Orientierungspraktikum</t>
  </si>
  <si>
    <t>Außerunterrichtliche Stunden</t>
  </si>
  <si>
    <t>Orientierungspraktikum I</t>
  </si>
  <si>
    <t>Gymnasium</t>
  </si>
  <si>
    <t>Hauptpraktikum</t>
  </si>
  <si>
    <t>Übergangspraktikum</t>
  </si>
  <si>
    <t>Orientierungspraktikum II</t>
  </si>
  <si>
    <t>Hauptpraktikum I</t>
  </si>
  <si>
    <t>Regionale Schule</t>
  </si>
  <si>
    <t>Hauptpraktikum II</t>
  </si>
  <si>
    <t>Sonderpädagogik</t>
  </si>
  <si>
    <t xml:space="preserve"> </t>
  </si>
  <si>
    <t>Praktikum</t>
  </si>
  <si>
    <t>Tätigkeit</t>
  </si>
  <si>
    <t>Vorgabe_h</t>
  </si>
  <si>
    <t>Key</t>
  </si>
  <si>
    <t>Stundennachweise – Praktikum</t>
  </si>
  <si>
    <t>Bitte wählen Sie  Ihren Studiengang und Ihr Praktikum aus:</t>
  </si>
  <si>
    <t>Studiengang  →</t>
  </si>
  <si>
    <t>Praktikum →</t>
  </si>
  <si>
    <t xml:space="preserve">Praktikumseinrichtung </t>
  </si>
  <si>
    <t>Praktikantin/ Praktikant</t>
  </si>
  <si>
    <t>Einrichtung:</t>
  </si>
  <si>
    <t>Name:</t>
  </si>
  <si>
    <t>Ansprechpartner/in:</t>
  </si>
  <si>
    <t>Vorname:</t>
  </si>
  <si>
    <t>Straße:</t>
  </si>
  <si>
    <t>Matrikel-Nr.:</t>
  </si>
  <si>
    <t>PLZ/Ort:</t>
  </si>
  <si>
    <t>E-Mail:</t>
  </si>
  <si>
    <t>Hospitation – Stundennachweis</t>
  </si>
  <si>
    <t>Datum</t>
  </si>
  <si>
    <t>Start</t>
  </si>
  <si>
    <t>Ende</t>
  </si>
  <si>
    <t>Dauer (h)</t>
  </si>
  <si>
    <t>Fach</t>
  </si>
  <si>
    <t>Unterschrift der betreuenden Person</t>
  </si>
  <si>
    <t>Gesamtsumme (h):</t>
  </si>
  <si>
    <t>Vorgabe laut Praktikumsordnung (h):</t>
  </si>
  <si>
    <t>Verbleibend (h):</t>
  </si>
  <si>
    <t xml:space="preserve">Vorgabe ist </t>
  </si>
  <si>
    <t>Begründung bei fehlenden Stunden (optional):</t>
  </si>
  <si>
    <t>Datum / Unterschrift Praktikant/in</t>
  </si>
  <si>
    <t xml:space="preserve">Datum / Unterschrift / Stempel der Einrichtung </t>
  </si>
  <si>
    <t>Außerunterrichtliche Stunden – Stundennachweis</t>
  </si>
  <si>
    <t>Art der Tätigkeit</t>
  </si>
  <si>
    <t>Eigener Unterricht – Stundennachweis</t>
  </si>
  <si>
    <t>Anwesenheit – Stundennachweis</t>
  </si>
  <si>
    <t>Begleitetes Sozialpraktikum</t>
  </si>
  <si>
    <t>Hospitation – Stundennachweis (Fortsetzung)</t>
  </si>
  <si>
    <t>Außerunterrichtliche Stunden – Stundennachweis (Fortsetzung)</t>
  </si>
  <si>
    <t>Anwesenheit – Stundennachweis (Fortsetzung)</t>
  </si>
  <si>
    <t>v1.1 (09/2025)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</si>
</sst>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rial Unicode MS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wrapText="1"/>
    </xf>
    <xf numFmtId="0" fontId="0" fillId="0" borderId="9" xfId="0" applyBorder="1" applyProtection="1">
      <protection locked="0"/>
    </xf>
    <xf numFmtId="164" fontId="0" fillId="0" borderId="9" xfId="0" applyNumberFormat="1" applyBorder="1" applyProtection="1">
      <protection locked="0"/>
    </xf>
    <xf numFmtId="20" fontId="0" fillId="0" borderId="9" xfId="0" applyNumberFormat="1" applyBorder="1" applyProtection="1">
      <protection locked="0"/>
    </xf>
    <xf numFmtId="0" fontId="0" fillId="0" borderId="0" xfId="0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left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Protection="1">
      <protection hidden="1"/>
    </xf>
    <xf numFmtId="0" fontId="2" fillId="0" borderId="9" xfId="0" applyFont="1" applyBorder="1" applyAlignment="1" applyProtection="1">
      <alignment vertical="center" wrapText="1"/>
      <protection hidden="1"/>
    </xf>
    <xf numFmtId="0" fontId="0" fillId="0" borderId="9" xfId="0" applyBorder="1" applyAlignment="1" applyProtection="1">
      <alignment vertical="center" wrapText="1"/>
      <protection hidden="1"/>
    </xf>
    <xf numFmtId="0" fontId="0" fillId="0" borderId="9" xfId="0" applyBorder="1" applyAlignment="1" applyProtection="1">
      <alignment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0" fontId="1" fillId="0" borderId="9" xfId="0" applyFont="1" applyBorder="1" applyProtection="1">
      <protection hidden="1"/>
    </xf>
    <xf numFmtId="2" fontId="0" fillId="0" borderId="9" xfId="0" applyNumberFormat="1" applyBorder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Alignment="1" applyProtection="1">
      <alignment horizontal="center" wrapText="1"/>
      <protection hidden="1"/>
    </xf>
    <xf numFmtId="0" fontId="1" fillId="0" borderId="0" xfId="0" applyFont="1" applyAlignment="1" applyProtection="1">
      <alignment vertical="top" wrapText="1"/>
      <protection hidden="1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left" vertical="top" wrapText="1"/>
      <protection hidden="1"/>
    </xf>
    <xf numFmtId="0" fontId="3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0" xfId="0" applyFont="1" applyAlignment="1" applyProtection="1">
      <alignment horizontal="left" vertical="top" wrapText="1"/>
      <protection hidden="1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2" xfId="0" applyFont="1" applyBorder="1" applyAlignment="1" applyProtection="1">
      <alignment horizontal="center" vertical="top" wrapText="1"/>
      <protection locked="0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alignment horizontal="center" vertical="top" wrapText="1"/>
      <protection locked="0"/>
    </xf>
    <xf numFmtId="0" fontId="1" fillId="0" borderId="0" xfId="0" applyFont="1" applyAlignment="1" applyProtection="1">
      <alignment horizontal="center" vertical="top" wrapText="1"/>
      <protection locked="0"/>
    </xf>
    <xf numFmtId="0" fontId="1" fillId="0" borderId="5" xfId="0" applyFont="1" applyBorder="1" applyAlignment="1" applyProtection="1">
      <alignment horizontal="center" vertical="top" wrapText="1"/>
      <protection locked="0"/>
    </xf>
    <xf numFmtId="0" fontId="1" fillId="0" borderId="6" xfId="0" applyFont="1" applyBorder="1" applyAlignment="1" applyProtection="1">
      <alignment horizontal="center" vertical="top" wrapText="1"/>
      <protection locked="0"/>
    </xf>
    <xf numFmtId="0" fontId="1" fillId="0" borderId="7" xfId="0" applyFont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 applyProtection="1">
      <alignment horizontal="center" vertical="top" wrapText="1"/>
      <protection locked="0"/>
    </xf>
    <xf numFmtId="0" fontId="1" fillId="0" borderId="2" xfId="0" applyFont="1" applyBorder="1" applyAlignment="1" applyProtection="1">
      <alignment horizontal="center" wrapText="1"/>
      <protection hidden="1"/>
    </xf>
    <xf numFmtId="0" fontId="4" fillId="0" borderId="7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0" borderId="12" xfId="0" applyFont="1" applyBorder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4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0" fillId="0" borderId="10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 wrapText="1"/>
      <protection hidden="1"/>
    </xf>
    <xf numFmtId="0" fontId="1" fillId="0" borderId="9" xfId="0" applyFont="1" applyBorder="1" applyAlignment="1" applyProtection="1">
      <alignment horizontal="left"/>
      <protection hidden="1"/>
    </xf>
  </cellXfs>
  <cellStyles count="1">
    <cellStyle name="Standard" xfId="0" builtinId="0"/>
  </cellStyles>
  <dxfs count="29">
    <dxf>
      <font>
        <color theme="9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  <dxf>
      <font>
        <color theme="9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9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theme="9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17/10/relationships/person" Target="persons/perso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F2C55-C00F-480B-BB6B-B1C4264F45BD}">
  <dimension ref="A1:W15"/>
  <sheetViews>
    <sheetView topLeftCell="E1" workbookViewId="0">
      <selection activeCell="I13" sqref="I13"/>
    </sheetView>
  </sheetViews>
  <sheetFormatPr baseColWidth="10" defaultColWidth="10.7265625" defaultRowHeight="14.5"/>
  <cols>
    <col min="1" max="1" width="24.81640625" bestFit="1" customWidth="1"/>
    <col min="2" max="3" width="25.453125" bestFit="1" customWidth="1"/>
    <col min="4" max="7" width="26.81640625" bestFit="1" customWidth="1"/>
    <col min="8" max="8" width="13.81640625" bestFit="1" customWidth="1"/>
    <col min="9" max="9" width="13.1796875" bestFit="1" customWidth="1"/>
    <col min="10" max="10" width="19.54296875" bestFit="1" customWidth="1"/>
    <col min="11" max="12" width="26.81640625" bestFit="1" customWidth="1"/>
    <col min="13" max="13" width="16.7265625" bestFit="1" customWidth="1"/>
    <col min="14" max="14" width="27" customWidth="1"/>
    <col min="15" max="15" width="14.54296875" bestFit="1" customWidth="1"/>
    <col min="16" max="16" width="26.81640625" bestFit="1" customWidth="1"/>
    <col min="17" max="17" width="16.7265625" bestFit="1" customWidth="1"/>
    <col min="18" max="18" width="26.81640625" bestFit="1" customWidth="1"/>
    <col min="19" max="19" width="25.453125" bestFit="1" customWidth="1"/>
    <col min="20" max="20" width="14.54296875" bestFit="1" customWidth="1"/>
    <col min="21" max="23" width="26.81640625" bestFit="1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 ht="15" customHeight="1">
      <c r="A2" t="s">
        <v>23</v>
      </c>
      <c r="B2" t="s">
        <v>24</v>
      </c>
      <c r="C2" t="s">
        <v>24</v>
      </c>
      <c r="D2" t="s">
        <v>25</v>
      </c>
      <c r="E2" t="s">
        <v>25</v>
      </c>
      <c r="F2" t="s">
        <v>26</v>
      </c>
      <c r="G2" t="s">
        <v>26</v>
      </c>
      <c r="H2" t="s">
        <v>27</v>
      </c>
      <c r="I2" t="s">
        <v>27</v>
      </c>
      <c r="J2" s="1" t="s">
        <v>30</v>
      </c>
      <c r="K2" t="s">
        <v>25</v>
      </c>
      <c r="L2" t="s">
        <v>26</v>
      </c>
      <c r="M2" t="s">
        <v>26</v>
      </c>
      <c r="N2" t="s">
        <v>24</v>
      </c>
      <c r="O2" t="s">
        <v>27</v>
      </c>
      <c r="P2" t="s">
        <v>28</v>
      </c>
      <c r="Q2" t="s">
        <v>28</v>
      </c>
      <c r="R2" t="s">
        <v>26</v>
      </c>
      <c r="S2" t="s">
        <v>24</v>
      </c>
      <c r="T2" t="s">
        <v>27</v>
      </c>
      <c r="U2" t="s">
        <v>25</v>
      </c>
      <c r="V2" t="s">
        <v>25</v>
      </c>
      <c r="W2" t="s">
        <v>25</v>
      </c>
    </row>
    <row r="3" spans="1:23" ht="15" customHeight="1">
      <c r="A3" t="s">
        <v>29</v>
      </c>
      <c r="B3" t="s">
        <v>30</v>
      </c>
      <c r="C3" t="s">
        <v>30</v>
      </c>
      <c r="D3" t="s">
        <v>31</v>
      </c>
      <c r="E3" t="s">
        <v>31</v>
      </c>
      <c r="F3" t="s">
        <v>25</v>
      </c>
      <c r="G3" t="s">
        <v>25</v>
      </c>
      <c r="J3" t="s">
        <v>34</v>
      </c>
      <c r="K3" t="s">
        <v>31</v>
      </c>
      <c r="L3" t="s">
        <v>25</v>
      </c>
      <c r="M3" t="s">
        <v>25</v>
      </c>
      <c r="N3" s="1" t="s">
        <v>32</v>
      </c>
      <c r="P3" t="s">
        <v>31</v>
      </c>
      <c r="Q3" t="s">
        <v>26</v>
      </c>
      <c r="R3" t="s">
        <v>25</v>
      </c>
      <c r="S3" t="s">
        <v>30</v>
      </c>
      <c r="U3" t="s">
        <v>31</v>
      </c>
      <c r="V3" t="s">
        <v>31</v>
      </c>
      <c r="W3" t="s">
        <v>31</v>
      </c>
    </row>
    <row r="4" spans="1:23" ht="15" customHeight="1">
      <c r="A4" t="s">
        <v>33</v>
      </c>
      <c r="B4" t="s">
        <v>34</v>
      </c>
      <c r="C4" t="s">
        <v>34</v>
      </c>
      <c r="F4" t="s">
        <v>31</v>
      </c>
      <c r="G4" t="s">
        <v>31</v>
      </c>
      <c r="J4" t="s">
        <v>35</v>
      </c>
      <c r="L4" t="s">
        <v>31</v>
      </c>
      <c r="N4" s="1" t="s">
        <v>36</v>
      </c>
      <c r="R4" t="s">
        <v>31</v>
      </c>
      <c r="S4" t="s">
        <v>37</v>
      </c>
      <c r="V4" t="s">
        <v>26</v>
      </c>
      <c r="W4" t="s">
        <v>26</v>
      </c>
    </row>
    <row r="5" spans="1:23">
      <c r="A5" t="s">
        <v>38</v>
      </c>
      <c r="B5" t="s">
        <v>78</v>
      </c>
      <c r="C5" t="s">
        <v>78</v>
      </c>
      <c r="N5" t="s">
        <v>34</v>
      </c>
      <c r="S5" t="s">
        <v>39</v>
      </c>
    </row>
    <row r="6" spans="1:23" ht="15" customHeight="1">
      <c r="A6" s="1" t="s">
        <v>40</v>
      </c>
      <c r="N6" t="s">
        <v>78</v>
      </c>
      <c r="S6" t="s">
        <v>78</v>
      </c>
    </row>
    <row r="15" spans="1:23">
      <c r="L15" t="s">
        <v>41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3B02D-8DEA-4021-8B58-D81D04E5AB26}">
  <dimension ref="A1:E42"/>
  <sheetViews>
    <sheetView workbookViewId="0">
      <selection activeCell="H51" sqref="H51"/>
    </sheetView>
  </sheetViews>
  <sheetFormatPr baseColWidth="10" defaultColWidth="10.7265625" defaultRowHeight="14.5"/>
  <cols>
    <col min="1" max="1" width="27.1796875" bestFit="1" customWidth="1"/>
    <col min="2" max="2" width="25.453125" bestFit="1" customWidth="1"/>
    <col min="3" max="3" width="26.81640625" bestFit="1" customWidth="1"/>
  </cols>
  <sheetData>
    <row r="1" spans="1:5">
      <c r="A1" t="s">
        <v>0</v>
      </c>
      <c r="B1" t="s">
        <v>42</v>
      </c>
      <c r="C1" t="s">
        <v>43</v>
      </c>
      <c r="D1" t="s">
        <v>44</v>
      </c>
      <c r="E1" t="s">
        <v>45</v>
      </c>
    </row>
    <row r="2" spans="1:5">
      <c r="A2" t="s">
        <v>23</v>
      </c>
      <c r="B2" t="s">
        <v>30</v>
      </c>
      <c r="C2" t="s">
        <v>28</v>
      </c>
      <c r="D2">
        <v>41.25</v>
      </c>
      <c r="E2" t="str">
        <f>TRIM(A2)&amp;"|"&amp;TRIM(B2)&amp;"|"&amp;TRIM(C2)</f>
        <v>Grundschule (ab WS 2020/21)|Orientierungspraktikum|Hospitation</v>
      </c>
    </row>
    <row r="3" spans="1:5">
      <c r="A3" t="s">
        <v>23</v>
      </c>
      <c r="B3" t="s">
        <v>30</v>
      </c>
      <c r="C3" t="s">
        <v>31</v>
      </c>
      <c r="D3">
        <v>10</v>
      </c>
      <c r="E3" t="str">
        <f t="shared" ref="E3:E42" si="0">TRIM(A3)&amp;"|"&amp;TRIM(B3)&amp;"|"&amp;TRIM(C3)</f>
        <v>Grundschule (ab WS 2020/21)|Orientierungspraktikum|Außerunterrichtliche Stunden</v>
      </c>
    </row>
    <row r="4" spans="1:5">
      <c r="A4" t="s">
        <v>23</v>
      </c>
      <c r="B4" t="s">
        <v>34</v>
      </c>
      <c r="C4" t="s">
        <v>26</v>
      </c>
      <c r="D4">
        <v>6</v>
      </c>
      <c r="E4" t="str">
        <f t="shared" si="0"/>
        <v>Grundschule (ab WS 2020/21)|Hauptpraktikum|Eigener Unterricht</v>
      </c>
    </row>
    <row r="5" spans="1:5">
      <c r="A5" t="s">
        <v>23</v>
      </c>
      <c r="B5" t="s">
        <v>34</v>
      </c>
      <c r="C5" t="s">
        <v>31</v>
      </c>
      <c r="D5">
        <v>6</v>
      </c>
      <c r="E5" t="str">
        <f t="shared" si="0"/>
        <v>Grundschule (ab WS 2020/21)|Hauptpraktikum|Außerunterrichtliche Stunden</v>
      </c>
    </row>
    <row r="6" spans="1:5">
      <c r="A6" t="s">
        <v>23</v>
      </c>
      <c r="B6" t="s">
        <v>34</v>
      </c>
      <c r="C6" t="s">
        <v>28</v>
      </c>
      <c r="D6">
        <v>41.25</v>
      </c>
      <c r="E6" t="str">
        <f t="shared" si="0"/>
        <v>Grundschule (ab WS 2020/21)|Hauptpraktikum|Hospitation</v>
      </c>
    </row>
    <row r="7" spans="1:5">
      <c r="A7" t="s">
        <v>23</v>
      </c>
      <c r="B7" t="s">
        <v>35</v>
      </c>
      <c r="C7" t="s">
        <v>27</v>
      </c>
      <c r="D7">
        <v>75</v>
      </c>
      <c r="E7" t="str">
        <f t="shared" si="0"/>
        <v>Grundschule (ab WS 2020/21)|Übergangspraktikum|Anwesenheit</v>
      </c>
    </row>
    <row r="8" spans="1:5">
      <c r="A8" t="s">
        <v>23</v>
      </c>
      <c r="B8" t="s">
        <v>35</v>
      </c>
      <c r="C8" t="s">
        <v>28</v>
      </c>
      <c r="D8">
        <v>7.5</v>
      </c>
      <c r="E8" t="str">
        <f t="shared" si="0"/>
        <v>Grundschule (ab WS 2020/21)|Übergangspraktikum|Hospitation</v>
      </c>
    </row>
    <row r="9" spans="1:5">
      <c r="A9" t="s">
        <v>23</v>
      </c>
      <c r="B9" t="s">
        <v>35</v>
      </c>
      <c r="C9" t="s">
        <v>26</v>
      </c>
      <c r="D9">
        <v>1.5</v>
      </c>
      <c r="E9" t="str">
        <f t="shared" si="0"/>
        <v>Grundschule (ab WS 2020/21)|Übergangspraktikum|Eigener Unterricht</v>
      </c>
    </row>
    <row r="10" spans="1:5">
      <c r="A10" t="s">
        <v>29</v>
      </c>
      <c r="B10" t="s">
        <v>78</v>
      </c>
      <c r="C10" t="s">
        <v>27</v>
      </c>
      <c r="D10">
        <v>65</v>
      </c>
      <c r="E10" t="str">
        <f t="shared" si="0"/>
        <v>Grundschule (vor WS 2020/21)|Begleitetes Sozialpraktikum|Anwesenheit</v>
      </c>
    </row>
    <row r="11" spans="1:5">
      <c r="A11" t="s">
        <v>29</v>
      </c>
      <c r="B11" t="s">
        <v>24</v>
      </c>
      <c r="C11" t="s">
        <v>27</v>
      </c>
      <c r="D11">
        <v>85</v>
      </c>
      <c r="E11" t="str">
        <f t="shared" si="0"/>
        <v>Grundschule (vor WS 2020/21)|Sozialpraktikum|Anwesenheit</v>
      </c>
    </row>
    <row r="12" spans="1:5">
      <c r="A12" t="s">
        <v>29</v>
      </c>
      <c r="B12" t="s">
        <v>32</v>
      </c>
      <c r="C12" t="s">
        <v>28</v>
      </c>
      <c r="D12">
        <v>41.25</v>
      </c>
      <c r="E12" t="str">
        <f t="shared" si="0"/>
        <v>Grundschule (vor WS 2020/21)|Orientierungspraktikum I|Hospitation</v>
      </c>
    </row>
    <row r="13" spans="1:5">
      <c r="A13" t="s">
        <v>29</v>
      </c>
      <c r="B13" t="s">
        <v>32</v>
      </c>
      <c r="C13" t="s">
        <v>31</v>
      </c>
      <c r="D13">
        <v>10</v>
      </c>
      <c r="E13" t="str">
        <f t="shared" si="0"/>
        <v>Grundschule (vor WS 2020/21)|Orientierungspraktikum I|Außerunterrichtliche Stunden</v>
      </c>
    </row>
    <row r="14" spans="1:5">
      <c r="A14" t="s">
        <v>29</v>
      </c>
      <c r="B14" t="s">
        <v>36</v>
      </c>
      <c r="C14" t="s">
        <v>28</v>
      </c>
      <c r="D14">
        <v>30</v>
      </c>
      <c r="E14" t="str">
        <f t="shared" si="0"/>
        <v>Grundschule (vor WS 2020/21)|Orientierungspraktikum II|Hospitation</v>
      </c>
    </row>
    <row r="15" spans="1:5">
      <c r="A15" t="s">
        <v>29</v>
      </c>
      <c r="B15" t="s">
        <v>36</v>
      </c>
      <c r="C15" t="s">
        <v>26</v>
      </c>
      <c r="D15">
        <v>2</v>
      </c>
      <c r="E15" t="str">
        <f t="shared" si="0"/>
        <v>Grundschule (vor WS 2020/21)|Orientierungspraktikum II|Eigener Unterricht</v>
      </c>
    </row>
    <row r="16" spans="1:5">
      <c r="A16" t="s">
        <v>29</v>
      </c>
      <c r="B16" t="s">
        <v>34</v>
      </c>
      <c r="C16" t="s">
        <v>31</v>
      </c>
      <c r="D16">
        <v>6</v>
      </c>
      <c r="E16" t="str">
        <f t="shared" si="0"/>
        <v>Grundschule (vor WS 2020/21)|Hauptpraktikum|Außerunterrichtliche Stunden</v>
      </c>
    </row>
    <row r="17" spans="1:5">
      <c r="A17" t="s">
        <v>29</v>
      </c>
      <c r="B17" t="s">
        <v>34</v>
      </c>
      <c r="C17" t="s">
        <v>28</v>
      </c>
      <c r="D17">
        <v>41.25</v>
      </c>
      <c r="E17" t="str">
        <f t="shared" si="0"/>
        <v>Grundschule (vor WS 2020/21)|Hauptpraktikum|Hospitation</v>
      </c>
    </row>
    <row r="18" spans="1:5">
      <c r="A18" t="s">
        <v>29</v>
      </c>
      <c r="B18" t="s">
        <v>34</v>
      </c>
      <c r="C18" t="s">
        <v>26</v>
      </c>
      <c r="D18">
        <v>6</v>
      </c>
      <c r="E18" t="str">
        <f t="shared" si="0"/>
        <v>Grundschule (vor WS 2020/21)|Hauptpraktikum|Eigener Unterricht</v>
      </c>
    </row>
    <row r="19" spans="1:5">
      <c r="A19" t="s">
        <v>33</v>
      </c>
      <c r="B19" t="s">
        <v>78</v>
      </c>
      <c r="C19" t="s">
        <v>27</v>
      </c>
      <c r="D19">
        <v>65</v>
      </c>
      <c r="E19" t="str">
        <f t="shared" si="0"/>
        <v>Gymnasium|Begleitetes Sozialpraktikum|Anwesenheit</v>
      </c>
    </row>
    <row r="20" spans="1:5">
      <c r="A20" t="s">
        <v>33</v>
      </c>
      <c r="B20" t="s">
        <v>24</v>
      </c>
      <c r="C20" t="s">
        <v>27</v>
      </c>
      <c r="D20">
        <v>85</v>
      </c>
      <c r="E20" t="str">
        <f t="shared" si="0"/>
        <v>Gymnasium|Sozialpraktikum|Anwesenheit</v>
      </c>
    </row>
    <row r="21" spans="1:5">
      <c r="A21" t="s">
        <v>33</v>
      </c>
      <c r="B21" t="s">
        <v>30</v>
      </c>
      <c r="C21" t="s">
        <v>28</v>
      </c>
      <c r="D21">
        <v>37.5</v>
      </c>
      <c r="E21" t="str">
        <f t="shared" si="0"/>
        <v>Gymnasium|Orientierungspraktikum|Hospitation</v>
      </c>
    </row>
    <row r="22" spans="1:5">
      <c r="A22" t="s">
        <v>33</v>
      </c>
      <c r="B22" t="s">
        <v>30</v>
      </c>
      <c r="C22" t="s">
        <v>31</v>
      </c>
      <c r="D22">
        <v>10</v>
      </c>
      <c r="E22" t="str">
        <f t="shared" si="0"/>
        <v>Gymnasium|Orientierungspraktikum|Außerunterrichtliche Stunden</v>
      </c>
    </row>
    <row r="23" spans="1:5">
      <c r="A23" t="s">
        <v>33</v>
      </c>
      <c r="B23" t="s">
        <v>34</v>
      </c>
      <c r="C23" t="s">
        <v>31</v>
      </c>
      <c r="D23">
        <v>25</v>
      </c>
      <c r="E23" t="str">
        <f t="shared" si="0"/>
        <v>Gymnasium|Hauptpraktikum|Außerunterrichtliche Stunden</v>
      </c>
    </row>
    <row r="24" spans="1:5">
      <c r="A24" t="s">
        <v>33</v>
      </c>
      <c r="B24" t="s">
        <v>34</v>
      </c>
      <c r="C24" t="s">
        <v>28</v>
      </c>
      <c r="D24">
        <v>41.25</v>
      </c>
      <c r="E24" t="str">
        <f t="shared" si="0"/>
        <v>Gymnasium|Hauptpraktikum|Hospitation</v>
      </c>
    </row>
    <row r="25" spans="1:5">
      <c r="A25" t="s">
        <v>33</v>
      </c>
      <c r="B25" t="s">
        <v>34</v>
      </c>
      <c r="C25" t="s">
        <v>26</v>
      </c>
      <c r="D25">
        <v>15</v>
      </c>
      <c r="E25" t="str">
        <f t="shared" si="0"/>
        <v>Gymnasium|Hauptpraktikum|Eigener Unterricht</v>
      </c>
    </row>
    <row r="26" spans="1:5">
      <c r="A26" t="s">
        <v>38</v>
      </c>
      <c r="B26" t="s">
        <v>78</v>
      </c>
      <c r="C26" t="s">
        <v>27</v>
      </c>
      <c r="D26">
        <v>65</v>
      </c>
      <c r="E26" t="str">
        <f t="shared" si="0"/>
        <v>Regionale Schule|Begleitetes Sozialpraktikum|Anwesenheit</v>
      </c>
    </row>
    <row r="27" spans="1:5">
      <c r="A27" t="s">
        <v>38</v>
      </c>
      <c r="B27" t="s">
        <v>24</v>
      </c>
      <c r="C27" t="s">
        <v>27</v>
      </c>
      <c r="D27">
        <v>85</v>
      </c>
      <c r="E27" t="str">
        <f t="shared" si="0"/>
        <v>Regionale Schule|Sozialpraktikum|Anwesenheit</v>
      </c>
    </row>
    <row r="28" spans="1:5">
      <c r="A28" t="s">
        <v>38</v>
      </c>
      <c r="B28" t="s">
        <v>30</v>
      </c>
      <c r="C28" t="s">
        <v>28</v>
      </c>
      <c r="D28">
        <v>37.5</v>
      </c>
      <c r="E28" t="str">
        <f t="shared" si="0"/>
        <v>Regionale Schule|Orientierungspraktikum|Hospitation</v>
      </c>
    </row>
    <row r="29" spans="1:5">
      <c r="A29" t="s">
        <v>38</v>
      </c>
      <c r="B29" t="s">
        <v>30</v>
      </c>
      <c r="C29" t="s">
        <v>31</v>
      </c>
      <c r="D29">
        <v>10</v>
      </c>
      <c r="E29" t="str">
        <f t="shared" si="0"/>
        <v>Regionale Schule|Orientierungspraktikum|Außerunterrichtliche Stunden</v>
      </c>
    </row>
    <row r="30" spans="1:5">
      <c r="A30" t="s">
        <v>38</v>
      </c>
      <c r="B30" t="s">
        <v>34</v>
      </c>
      <c r="C30" t="s">
        <v>31</v>
      </c>
      <c r="D30">
        <v>25</v>
      </c>
      <c r="E30" t="str">
        <f t="shared" si="0"/>
        <v>Regionale Schule|Hauptpraktikum|Außerunterrichtliche Stunden</v>
      </c>
    </row>
    <row r="31" spans="1:5">
      <c r="A31" t="s">
        <v>38</v>
      </c>
      <c r="B31" t="s">
        <v>34</v>
      </c>
      <c r="C31" t="s">
        <v>28</v>
      </c>
      <c r="D31">
        <v>41.25</v>
      </c>
      <c r="E31" t="str">
        <f t="shared" si="0"/>
        <v>Regionale Schule|Hauptpraktikum|Hospitation</v>
      </c>
    </row>
    <row r="32" spans="1:5">
      <c r="A32" t="s">
        <v>38</v>
      </c>
      <c r="B32" t="s">
        <v>34</v>
      </c>
      <c r="C32" t="s">
        <v>26</v>
      </c>
      <c r="D32">
        <v>15</v>
      </c>
      <c r="E32" t="str">
        <f t="shared" si="0"/>
        <v>Regionale Schule|Hauptpraktikum|Eigener Unterricht</v>
      </c>
    </row>
    <row r="33" spans="1:5">
      <c r="A33" t="s">
        <v>40</v>
      </c>
      <c r="B33" t="s">
        <v>78</v>
      </c>
      <c r="C33" t="s">
        <v>27</v>
      </c>
      <c r="D33">
        <v>65</v>
      </c>
      <c r="E33" t="str">
        <f t="shared" si="0"/>
        <v>Sonderpädagogik|Begleitetes Sozialpraktikum|Anwesenheit</v>
      </c>
    </row>
    <row r="34" spans="1:5">
      <c r="A34" t="s">
        <v>40</v>
      </c>
      <c r="B34" t="s">
        <v>24</v>
      </c>
      <c r="C34" t="s">
        <v>27</v>
      </c>
      <c r="D34">
        <v>85</v>
      </c>
      <c r="E34" t="str">
        <f t="shared" si="0"/>
        <v>Sonderpädagogik|Sozialpraktikum|Anwesenheit</v>
      </c>
    </row>
    <row r="35" spans="1:5">
      <c r="A35" t="s">
        <v>40</v>
      </c>
      <c r="B35" t="s">
        <v>30</v>
      </c>
      <c r="C35" t="s">
        <v>28</v>
      </c>
      <c r="D35">
        <v>37.5</v>
      </c>
      <c r="E35" t="str">
        <f t="shared" si="0"/>
        <v>Sonderpädagogik|Orientierungspraktikum|Hospitation</v>
      </c>
    </row>
    <row r="36" spans="1:5">
      <c r="A36" t="s">
        <v>40</v>
      </c>
      <c r="B36" t="s">
        <v>30</v>
      </c>
      <c r="C36" t="s">
        <v>31</v>
      </c>
      <c r="D36">
        <v>10</v>
      </c>
      <c r="E36" t="str">
        <f t="shared" si="0"/>
        <v>Sonderpädagogik|Orientierungspraktikum|Außerunterrichtliche Stunden</v>
      </c>
    </row>
    <row r="37" spans="1:5">
      <c r="A37" t="s">
        <v>40</v>
      </c>
      <c r="B37" t="s">
        <v>37</v>
      </c>
      <c r="C37" t="s">
        <v>31</v>
      </c>
      <c r="D37">
        <v>10</v>
      </c>
      <c r="E37" t="str">
        <f t="shared" si="0"/>
        <v>Sonderpädagogik|Hauptpraktikum I|Außerunterrichtliche Stunden</v>
      </c>
    </row>
    <row r="38" spans="1:5">
      <c r="A38" t="s">
        <v>40</v>
      </c>
      <c r="B38" t="s">
        <v>37</v>
      </c>
      <c r="C38" t="s">
        <v>28</v>
      </c>
      <c r="D38">
        <v>22.5</v>
      </c>
      <c r="E38" t="str">
        <f t="shared" si="0"/>
        <v>Sonderpädagogik|Hauptpraktikum I|Hospitation</v>
      </c>
    </row>
    <row r="39" spans="1:5">
      <c r="A39" t="s">
        <v>40</v>
      </c>
      <c r="B39" t="s">
        <v>37</v>
      </c>
      <c r="C39" t="s">
        <v>26</v>
      </c>
      <c r="D39">
        <v>7.5</v>
      </c>
      <c r="E39" t="str">
        <f t="shared" si="0"/>
        <v>Sonderpädagogik|Hauptpraktikum I|Eigener Unterricht</v>
      </c>
    </row>
    <row r="40" spans="1:5">
      <c r="A40" t="s">
        <v>40</v>
      </c>
      <c r="B40" t="s">
        <v>39</v>
      </c>
      <c r="C40" t="s">
        <v>31</v>
      </c>
      <c r="D40">
        <v>10</v>
      </c>
      <c r="E40" t="str">
        <f t="shared" si="0"/>
        <v>Sonderpädagogik|Hauptpraktikum II|Außerunterrichtliche Stunden</v>
      </c>
    </row>
    <row r="41" spans="1:5">
      <c r="A41" t="s">
        <v>40</v>
      </c>
      <c r="B41" t="s">
        <v>39</v>
      </c>
      <c r="C41" t="s">
        <v>28</v>
      </c>
      <c r="D41">
        <v>22.5</v>
      </c>
      <c r="E41" t="str">
        <f t="shared" si="0"/>
        <v>Sonderpädagogik|Hauptpraktikum II|Hospitation</v>
      </c>
    </row>
    <row r="42" spans="1:5">
      <c r="A42" t="s">
        <v>40</v>
      </c>
      <c r="B42" t="s">
        <v>39</v>
      </c>
      <c r="C42" t="s">
        <v>26</v>
      </c>
      <c r="D42">
        <v>13.5</v>
      </c>
      <c r="E42" t="str">
        <f t="shared" si="0"/>
        <v>Sonderpädagogik|Hauptpraktikum II|Eigener Unterricht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D9F74-E381-4720-A779-72AF8798E947}">
  <sheetPr>
    <pageSetUpPr fitToPage="1"/>
  </sheetPr>
  <dimension ref="A1:EG265"/>
  <sheetViews>
    <sheetView tabSelected="1" zoomScale="85" zoomScaleNormal="85" zoomScaleSheetLayoutView="55" workbookViewId="0">
      <selection activeCell="B10" sqref="B10:D10"/>
    </sheetView>
  </sheetViews>
  <sheetFormatPr baseColWidth="10" defaultColWidth="10.7265625" defaultRowHeight="14.5"/>
  <cols>
    <col min="1" max="1" width="17" style="5" customWidth="1"/>
    <col min="2" max="2" width="7.7265625" style="5" customWidth="1"/>
    <col min="3" max="3" width="9.453125" style="5" customWidth="1"/>
    <col min="4" max="4" width="14" style="5" bestFit="1" customWidth="1"/>
    <col min="5" max="5" width="30.7265625" style="5" customWidth="1"/>
    <col min="6" max="6" width="34.7265625" style="5" customWidth="1"/>
    <col min="7" max="7" width="10.7265625" style="5" customWidth="1"/>
    <col min="8" max="8" width="17" style="5" customWidth="1"/>
    <col min="9" max="9" width="7.7265625" style="5" customWidth="1"/>
    <col min="10" max="10" width="9.453125" style="5" customWidth="1"/>
    <col min="11" max="11" width="14" style="5" customWidth="1"/>
    <col min="12" max="12" width="30.7265625" style="5" customWidth="1"/>
    <col min="13" max="13" width="34.7265625" style="5" customWidth="1"/>
    <col min="14" max="133" width="10.7265625" style="5" customWidth="1"/>
    <col min="134" max="134" width="41" style="5" customWidth="1"/>
    <col min="135" max="16384" width="10.7265625" style="5"/>
  </cols>
  <sheetData>
    <row r="1" spans="1:13" ht="21">
      <c r="A1" s="46" t="s">
        <v>46</v>
      </c>
      <c r="B1" s="46"/>
      <c r="C1" s="46"/>
      <c r="D1" s="46"/>
      <c r="E1" s="46"/>
      <c r="F1" s="46"/>
    </row>
    <row r="2" spans="1:13" ht="15" customHeight="1">
      <c r="A2" s="23"/>
      <c r="B2" s="6"/>
      <c r="C2" s="6"/>
      <c r="D2" s="6"/>
      <c r="E2" s="6"/>
      <c r="F2" s="24" t="s">
        <v>82</v>
      </c>
    </row>
    <row r="3" spans="1:13" ht="15" customHeight="1">
      <c r="A3" s="7" t="s">
        <v>47</v>
      </c>
      <c r="B3" s="7"/>
      <c r="C3" s="7"/>
      <c r="D3" s="7"/>
      <c r="E3" s="6"/>
      <c r="F3" s="6"/>
    </row>
    <row r="4" spans="1:13" ht="15" customHeight="1">
      <c r="A4" s="8" t="s">
        <v>48</v>
      </c>
      <c r="B4" s="47"/>
      <c r="C4" s="47"/>
      <c r="D4" s="47"/>
      <c r="E4" s="6"/>
      <c r="F4" s="6"/>
    </row>
    <row r="5" spans="1:13" ht="15" customHeight="1">
      <c r="A5" s="9" t="s">
        <v>49</v>
      </c>
      <c r="B5" s="47"/>
      <c r="C5" s="47"/>
      <c r="D5" s="47"/>
      <c r="E5" s="6"/>
      <c r="F5" s="6"/>
    </row>
    <row r="6" spans="1:13" ht="15" customHeight="1">
      <c r="A6" s="6"/>
      <c r="B6" s="6"/>
      <c r="C6" s="6"/>
      <c r="D6" s="6"/>
      <c r="E6" s="6"/>
      <c r="F6" s="6"/>
    </row>
    <row r="7" spans="1:13" ht="18.5">
      <c r="A7" s="36" t="s">
        <v>50</v>
      </c>
      <c r="B7" s="36"/>
      <c r="C7" s="36"/>
      <c r="D7" s="36"/>
      <c r="E7" s="36" t="s">
        <v>51</v>
      </c>
      <c r="F7" s="36"/>
    </row>
    <row r="8" spans="1:13" ht="30" customHeight="1">
      <c r="A8" s="10" t="s">
        <v>52</v>
      </c>
      <c r="B8" s="43"/>
      <c r="C8" s="44"/>
      <c r="D8" s="45"/>
      <c r="E8" s="10" t="s">
        <v>53</v>
      </c>
      <c r="F8" s="2"/>
    </row>
    <row r="9" spans="1:13" ht="30" customHeight="1">
      <c r="A9" s="11" t="s">
        <v>54</v>
      </c>
      <c r="B9" s="43"/>
      <c r="C9" s="44"/>
      <c r="D9" s="45"/>
      <c r="E9" s="10" t="s">
        <v>55</v>
      </c>
      <c r="F9" s="2"/>
    </row>
    <row r="10" spans="1:13" ht="30" customHeight="1">
      <c r="A10" s="12" t="s">
        <v>56</v>
      </c>
      <c r="B10" s="43"/>
      <c r="C10" s="44"/>
      <c r="D10" s="45"/>
      <c r="E10" s="10" t="s">
        <v>57</v>
      </c>
      <c r="F10" s="2"/>
    </row>
    <row r="11" spans="1:13" ht="30" customHeight="1">
      <c r="A11" s="10" t="s">
        <v>58</v>
      </c>
      <c r="B11" s="43"/>
      <c r="C11" s="44"/>
      <c r="D11" s="45"/>
      <c r="E11" s="13" t="s">
        <v>59</v>
      </c>
      <c r="F11" s="2"/>
    </row>
    <row r="12" spans="1:13" ht="15" customHeight="1">
      <c r="B12" s="14"/>
      <c r="C12" s="14"/>
      <c r="D12" s="14"/>
      <c r="E12" s="15"/>
    </row>
    <row r="13" spans="1:13" ht="15" customHeight="1">
      <c r="A13" s="36" t="s">
        <v>60</v>
      </c>
      <c r="B13" s="36"/>
      <c r="C13" s="36"/>
      <c r="D13" s="36"/>
      <c r="E13" s="36"/>
      <c r="F13" s="36"/>
      <c r="H13" s="36" t="s">
        <v>79</v>
      </c>
      <c r="I13" s="36"/>
      <c r="J13" s="36"/>
      <c r="K13" s="36"/>
      <c r="L13" s="36"/>
      <c r="M13" s="36"/>
    </row>
    <row r="14" spans="1:13">
      <c r="A14" s="16" t="s">
        <v>61</v>
      </c>
      <c r="B14" s="16" t="s">
        <v>62</v>
      </c>
      <c r="C14" s="16" t="s">
        <v>63</v>
      </c>
      <c r="D14" s="16" t="s">
        <v>64</v>
      </c>
      <c r="E14" s="16" t="s">
        <v>65</v>
      </c>
      <c r="F14" s="16" t="s">
        <v>66</v>
      </c>
      <c r="H14" s="16" t="s">
        <v>61</v>
      </c>
      <c r="I14" s="16" t="s">
        <v>62</v>
      </c>
      <c r="J14" s="16" t="s">
        <v>63</v>
      </c>
      <c r="K14" s="16" t="s">
        <v>64</v>
      </c>
      <c r="L14" s="16" t="s">
        <v>65</v>
      </c>
      <c r="M14" s="16" t="s">
        <v>66</v>
      </c>
    </row>
    <row r="15" spans="1:13">
      <c r="A15" s="2"/>
      <c r="B15" s="3"/>
      <c r="C15" s="3"/>
      <c r="D15" s="10" t="str" cm="1">
        <f t="array" ref="D15">IF(Need_Hosp,
     IF(OR(ISBLANK(B15),ISBLANK(C15)),"",ROUND(MOD(C15-B15,1)*24,2)),
     "")</f>
        <v/>
      </c>
      <c r="E15" s="2"/>
      <c r="F15" s="2"/>
      <c r="H15" s="2"/>
      <c r="I15" s="2"/>
      <c r="J15" s="2"/>
      <c r="K15" s="10" t="str" cm="1">
        <f t="array" ref="K15">IF(Need_Hosp,
     IF(OR(ISBLANK(I15),ISBLANK(J15)),"",ROUND(MOD(J15-I15,1)*24,2)),
     "")</f>
        <v/>
      </c>
      <c r="L15" s="2"/>
      <c r="M15" s="2"/>
    </row>
    <row r="16" spans="1:13">
      <c r="A16" s="2"/>
      <c r="B16" s="4"/>
      <c r="C16" s="4"/>
      <c r="D16" s="10" t="str" cm="1">
        <f t="array" ref="D16">IF(Need_Hosp,
     IF(OR(ISBLANK(B16),ISBLANK(C16)),"",ROUND(MOD(C16-B16,1)*24,2)),
     "")</f>
        <v/>
      </c>
      <c r="E16" s="2"/>
      <c r="F16" s="2"/>
      <c r="H16" s="2"/>
      <c r="I16" s="2"/>
      <c r="J16" s="2"/>
      <c r="K16" s="10" t="str" cm="1">
        <f t="array" ref="K16">IF(Need_Hosp,
     IF(OR(ISBLANK(I16),ISBLANK(J16)),"",ROUND(MOD(J16-I16,1)*24,2)),
     "")</f>
        <v/>
      </c>
      <c r="L16" s="2"/>
      <c r="M16" s="2"/>
    </row>
    <row r="17" spans="1:137">
      <c r="A17" s="2"/>
      <c r="B17" s="4"/>
      <c r="C17" s="4"/>
      <c r="D17" s="10" t="str" cm="1">
        <f t="array" ref="D17">IF(Need_Hosp,
     IF(OR(ISBLANK(B17),ISBLANK(C17)),"",ROUND(MOD(C17-B17,1)*24,2)),
     "")</f>
        <v/>
      </c>
      <c r="E17" s="2"/>
      <c r="F17" s="2"/>
      <c r="H17" s="2"/>
      <c r="I17" s="2"/>
      <c r="J17" s="2"/>
      <c r="K17" s="10" t="str" cm="1">
        <f t="array" ref="K17">IF(Need_Hosp,
     IF(OR(ISBLANK(I17),ISBLANK(J17)),"",ROUND(MOD(J17-I17,1)*24,2)),
     "")</f>
        <v/>
      </c>
      <c r="L17" s="2"/>
      <c r="M17" s="2"/>
    </row>
    <row r="18" spans="1:137">
      <c r="A18" s="2"/>
      <c r="B18" s="4"/>
      <c r="C18" s="4"/>
      <c r="D18" s="10" t="str" cm="1">
        <f t="array" ref="D18">IF(Need_Hosp,
     IF(OR(ISBLANK(B18),ISBLANK(C18)),"",ROUND(MOD(C18-B18,1)*24,2)),
     "")</f>
        <v/>
      </c>
      <c r="E18" s="2"/>
      <c r="F18" s="2"/>
      <c r="H18" s="2"/>
      <c r="I18" s="2"/>
      <c r="J18" s="2"/>
      <c r="K18" s="10" t="str" cm="1">
        <f t="array" ref="K18">IF(Need_Hosp,
     IF(OR(ISBLANK(I18),ISBLANK(J18)),"",ROUND(MOD(J18-I18,1)*24,2)),
     "")</f>
        <v/>
      </c>
      <c r="L18" s="2"/>
      <c r="M18" s="2"/>
    </row>
    <row r="19" spans="1:137">
      <c r="A19" s="2"/>
      <c r="B19" s="2"/>
      <c r="C19" s="2"/>
      <c r="D19" s="10" t="str" cm="1">
        <f t="array" ref="D19">IF(Need_Hosp,
     IF(OR(ISBLANK(B19),ISBLANK(C19)),"",ROUND(MOD(C19-B19,1)*24,2)),
     "")</f>
        <v/>
      </c>
      <c r="E19" s="2"/>
      <c r="F19" s="2"/>
      <c r="H19" s="2"/>
      <c r="I19" s="2"/>
      <c r="J19" s="2"/>
      <c r="K19" s="10" t="str" cm="1">
        <f t="array" ref="K19">IF(Need_Hosp,
     IF(OR(ISBLANK(I19),ISBLANK(J19)),"",ROUND(MOD(J19-I19,1)*24,2)),
     "")</f>
        <v/>
      </c>
      <c r="L19" s="2"/>
      <c r="M19" s="2"/>
    </row>
    <row r="20" spans="1:137">
      <c r="A20" s="2"/>
      <c r="B20" s="2"/>
      <c r="C20" s="2"/>
      <c r="D20" s="10" t="str" cm="1">
        <f t="array" ref="D20">IF(Need_Hosp,
     IF(OR(ISBLANK(B20),ISBLANK(C20)),"",ROUND(MOD(C20-B20,1)*24,2)),
     "")</f>
        <v/>
      </c>
      <c r="E20" s="2"/>
      <c r="F20" s="2"/>
      <c r="H20" s="2"/>
      <c r="I20" s="2"/>
      <c r="J20" s="2"/>
      <c r="K20" s="10" t="str" cm="1">
        <f t="array" ref="K20">IF(Need_Hosp,
     IF(OR(ISBLANK(I20),ISBLANK(J20)),"",ROUND(MOD(J20-I20,1)*24,2)),
     "")</f>
        <v/>
      </c>
      <c r="L20" s="2"/>
      <c r="M20" s="2"/>
    </row>
    <row r="21" spans="1:137">
      <c r="A21" s="2"/>
      <c r="B21" s="2"/>
      <c r="C21" s="2"/>
      <c r="D21" s="10" t="str" cm="1">
        <f t="array" ref="D21">IF(Need_Hosp,
     IF(OR(ISBLANK(B21),ISBLANK(C21)),"",ROUND(MOD(C21-B21,1)*24,2)),
     "")</f>
        <v/>
      </c>
      <c r="E21" s="2"/>
      <c r="F21" s="2"/>
      <c r="H21" s="2"/>
      <c r="I21" s="2"/>
      <c r="J21" s="2"/>
      <c r="K21" s="10" t="str" cm="1">
        <f t="array" ref="K21">IF(Need_Hosp,
     IF(OR(ISBLANK(I21),ISBLANK(J21)),"",ROUND(MOD(J21-I21,1)*24,2)),
     "")</f>
        <v/>
      </c>
      <c r="L21" s="2"/>
      <c r="M21" s="2"/>
    </row>
    <row r="22" spans="1:137">
      <c r="A22" s="2"/>
      <c r="B22" s="2"/>
      <c r="C22" s="2"/>
      <c r="D22" s="10" t="str" cm="1">
        <f t="array" ref="D22">IF(Need_Hosp,
     IF(OR(ISBLANK(B22),ISBLANK(C22)),"",ROUND(MOD(C22-B22,1)*24,2)),
     "")</f>
        <v/>
      </c>
      <c r="E22" s="2"/>
      <c r="F22" s="2"/>
      <c r="H22" s="2"/>
      <c r="I22" s="2"/>
      <c r="J22" s="2"/>
      <c r="K22" s="10" t="str" cm="1">
        <f t="array" ref="K22">IF(Need_Hosp,
     IF(OR(ISBLANK(I22),ISBLANK(J22)),"",ROUND(MOD(J22-I22,1)*24,2)),
     "")</f>
        <v/>
      </c>
      <c r="L22" s="2"/>
      <c r="M22" s="2"/>
      <c r="EG22" s="21"/>
    </row>
    <row r="23" spans="1:137">
      <c r="A23" s="2"/>
      <c r="B23" s="2"/>
      <c r="C23" s="2"/>
      <c r="D23" s="10" t="str" cm="1">
        <f t="array" ref="D23">IF(Need_Hosp,
     IF(OR(ISBLANK(B23),ISBLANK(C23)),"",ROUND(MOD(C23-B23,1)*24,2)),
     "")</f>
        <v/>
      </c>
      <c r="E23" s="2"/>
      <c r="F23" s="2"/>
      <c r="H23" s="2"/>
      <c r="I23" s="2"/>
      <c r="J23" s="2"/>
      <c r="K23" s="10" t="str" cm="1">
        <f t="array" ref="K23">IF(Need_Hosp,
     IF(OR(ISBLANK(I23),ISBLANK(J23)),"",ROUND(MOD(J23-I23,1)*24,2)),
     "")</f>
        <v/>
      </c>
      <c r="L23" s="2"/>
      <c r="M23" s="2"/>
    </row>
    <row r="24" spans="1:137">
      <c r="A24" s="2"/>
      <c r="B24" s="2"/>
      <c r="C24" s="2"/>
      <c r="D24" s="10" t="str" cm="1">
        <f t="array" ref="D24">IF(Need_Hosp,
     IF(OR(ISBLANK(B24),ISBLANK(C24)),"",ROUND(MOD(C24-B24,1)*24,2)),
     "")</f>
        <v/>
      </c>
      <c r="E24" s="2"/>
      <c r="F24" s="2"/>
      <c r="H24" s="2"/>
      <c r="I24" s="2"/>
      <c r="J24" s="2"/>
      <c r="K24" s="10" t="str" cm="1">
        <f t="array" ref="K24">IF(Need_Hosp,
     IF(OR(ISBLANK(I24),ISBLANK(J24)),"",ROUND(MOD(J24-I24,1)*24,2)),
     "")</f>
        <v/>
      </c>
      <c r="L24" s="2"/>
      <c r="M24" s="2"/>
    </row>
    <row r="25" spans="1:137">
      <c r="A25" s="2"/>
      <c r="B25" s="2"/>
      <c r="C25" s="2"/>
      <c r="D25" s="10" t="str" cm="1">
        <f t="array" ref="D25">IF(Need_Hosp,
     IF(OR(ISBLANK(B25),ISBLANK(C25)),"",ROUND(MOD(C25-B25,1)*24,2)),
     "")</f>
        <v/>
      </c>
      <c r="E25" s="2"/>
      <c r="F25" s="2"/>
      <c r="H25" s="2"/>
      <c r="I25" s="2"/>
      <c r="J25" s="2"/>
      <c r="K25" s="10" t="str" cm="1">
        <f t="array" ref="K25">IF(Need_Hosp,
     IF(OR(ISBLANK(I25),ISBLANK(J25)),"",ROUND(MOD(J25-I25,1)*24,2)),
     "")</f>
        <v/>
      </c>
      <c r="L25" s="2"/>
      <c r="M25" s="2"/>
    </row>
    <row r="26" spans="1:137">
      <c r="A26" s="2"/>
      <c r="B26" s="2"/>
      <c r="C26" s="2"/>
      <c r="D26" s="10" t="str" cm="1">
        <f t="array" ref="D26">IF(Need_Hosp,
     IF(OR(ISBLANK(B26),ISBLANK(C26)),"",ROUND(MOD(C26-B26,1)*24,2)),
     "")</f>
        <v/>
      </c>
      <c r="E26" s="2"/>
      <c r="F26" s="2"/>
      <c r="H26" s="2"/>
      <c r="I26" s="2"/>
      <c r="J26" s="2"/>
      <c r="K26" s="10" t="str" cm="1">
        <f t="array" ref="K26">IF(Need_Hosp,
     IF(OR(ISBLANK(I26),ISBLANK(J26)),"",ROUND(MOD(J26-I26,1)*24,2)),
     "")</f>
        <v/>
      </c>
      <c r="L26" s="2"/>
      <c r="M26" s="2"/>
      <c r="S26" s="21"/>
    </row>
    <row r="27" spans="1:137">
      <c r="A27" s="2"/>
      <c r="B27" s="2"/>
      <c r="C27" s="2"/>
      <c r="D27" s="10" t="str" cm="1">
        <f t="array" ref="D27">IF(Need_Hosp,
     IF(OR(ISBLANK(B27),ISBLANK(C27)),"",ROUND(MOD(C27-B27,1)*24,2)),
     "")</f>
        <v/>
      </c>
      <c r="E27" s="2"/>
      <c r="F27" s="2"/>
      <c r="H27" s="2"/>
      <c r="I27" s="2"/>
      <c r="J27" s="2"/>
      <c r="K27" s="10" t="str" cm="1">
        <f t="array" ref="K27">IF(Need_Hosp,
     IF(OR(ISBLANK(I27),ISBLANK(J27)),"",ROUND(MOD(J27-I27,1)*24,2)),
     "")</f>
        <v/>
      </c>
      <c r="L27" s="2"/>
      <c r="M27" s="2"/>
    </row>
    <row r="28" spans="1:137">
      <c r="A28" s="2"/>
      <c r="B28" s="2"/>
      <c r="C28" s="2"/>
      <c r="D28" s="10" t="str" cm="1">
        <f t="array" ref="D28">IF(Need_Hosp,
     IF(OR(ISBLANK(B28),ISBLANK(C28)),"",ROUND(MOD(C28-B28,1)*24,2)),
     "")</f>
        <v/>
      </c>
      <c r="E28" s="2"/>
      <c r="F28" s="2"/>
      <c r="H28" s="2"/>
      <c r="I28" s="2"/>
      <c r="J28" s="2"/>
      <c r="K28" s="10" t="str" cm="1">
        <f t="array" ref="K28">IF(Need_Hosp,
     IF(OR(ISBLANK(I28),ISBLANK(J28)),"",ROUND(MOD(J28-I28,1)*24,2)),
     "")</f>
        <v/>
      </c>
      <c r="L28" s="2"/>
      <c r="M28" s="2"/>
    </row>
    <row r="29" spans="1:137">
      <c r="A29" s="2"/>
      <c r="B29" s="2"/>
      <c r="C29" s="2"/>
      <c r="D29" s="10" t="str" cm="1">
        <f t="array" ref="D29">IF(Need_Hosp,
     IF(OR(ISBLANK(B29),ISBLANK(C29)),"",ROUND(MOD(C29-B29,1)*24,2)),
     "")</f>
        <v/>
      </c>
      <c r="E29" s="2"/>
      <c r="F29" s="2"/>
      <c r="H29" s="2"/>
      <c r="I29" s="2"/>
      <c r="J29" s="2"/>
      <c r="K29" s="10" t="str" cm="1">
        <f t="array" ref="K29">IF(Need_Hosp,
     IF(OR(ISBLANK(I29),ISBLANK(J29)),"",ROUND(MOD(J29-I29,1)*24,2)),
     "")</f>
        <v/>
      </c>
      <c r="L29" s="2"/>
      <c r="M29" s="2"/>
    </row>
    <row r="30" spans="1:137">
      <c r="A30" s="2"/>
      <c r="B30" s="2"/>
      <c r="C30" s="2"/>
      <c r="D30" s="10" t="str" cm="1">
        <f t="array" ref="D30">IF(Need_Hosp,
     IF(OR(ISBLANK(B30),ISBLANK(C30)),"",ROUND(MOD(C30-B30,1)*24,2)),
     "")</f>
        <v/>
      </c>
      <c r="E30" s="2"/>
      <c r="F30" s="2"/>
      <c r="H30" s="2"/>
      <c r="I30" s="2"/>
      <c r="J30" s="2"/>
      <c r="K30" s="10" t="str" cm="1">
        <f t="array" ref="K30">IF(Need_Hosp,
     IF(OR(ISBLANK(I30),ISBLANK(J30)),"",ROUND(MOD(J30-I30,1)*24,2)),
     "")</f>
        <v/>
      </c>
      <c r="L30" s="2"/>
      <c r="M30" s="2"/>
    </row>
    <row r="31" spans="1:137">
      <c r="A31" s="2"/>
      <c r="B31" s="2"/>
      <c r="C31" s="2"/>
      <c r="D31" s="10" t="str" cm="1">
        <f t="array" ref="D31">IF(Need_Hosp,
     IF(OR(ISBLANK(B31),ISBLANK(C31)),"",ROUND(MOD(C31-B31,1)*24,2)),
     "")</f>
        <v/>
      </c>
      <c r="E31" s="2"/>
      <c r="F31" s="2"/>
      <c r="H31" s="2"/>
      <c r="I31" s="2"/>
      <c r="J31" s="2"/>
      <c r="K31" s="10" t="str" cm="1">
        <f t="array" ref="K31">IF(Need_Hosp,
     IF(OR(ISBLANK(I31),ISBLANK(J31)),"",ROUND(MOD(J31-I31,1)*24,2)),
     "")</f>
        <v/>
      </c>
      <c r="L31" s="2"/>
      <c r="M31" s="2"/>
    </row>
    <row r="32" spans="1:137">
      <c r="A32" s="2"/>
      <c r="B32" s="2"/>
      <c r="C32" s="2"/>
      <c r="D32" s="10" t="str" cm="1">
        <f t="array" ref="D32">IF(Need_Hosp,
     IF(OR(ISBLANK(B32),ISBLANK(C32)),"",ROUND(MOD(C32-B32,1)*24,2)),
     "")</f>
        <v/>
      </c>
      <c r="E32" s="2"/>
      <c r="F32" s="2"/>
      <c r="H32" s="2"/>
      <c r="I32" s="2"/>
      <c r="J32" s="2"/>
      <c r="K32" s="10" t="str" cm="1">
        <f t="array" ref="K32">IF(Need_Hosp,
     IF(OR(ISBLANK(I32),ISBLANK(J32)),"",ROUND(MOD(J32-I32,1)*24,2)),
     "")</f>
        <v/>
      </c>
      <c r="L32" s="2"/>
      <c r="M32" s="2"/>
    </row>
    <row r="33" spans="1:13">
      <c r="A33" s="2"/>
      <c r="B33" s="2"/>
      <c r="C33" s="2"/>
      <c r="D33" s="10" t="str" cm="1">
        <f t="array" ref="D33">IF(Need_Hosp,
     IF(OR(ISBLANK(B33),ISBLANK(C33)),"",ROUND(MOD(C33-B33,1)*24,2)),
     "")</f>
        <v/>
      </c>
      <c r="E33" s="2"/>
      <c r="F33" s="2"/>
      <c r="H33" s="2"/>
      <c r="I33" s="2"/>
      <c r="J33" s="2"/>
      <c r="K33" s="10" t="str" cm="1">
        <f t="array" ref="K33">IF(Need_Hosp,
     IF(OR(ISBLANK(I33),ISBLANK(J33)),"",ROUND(MOD(J33-I33,1)*24,2)),
     "")</f>
        <v/>
      </c>
      <c r="L33" s="2"/>
      <c r="M33" s="2"/>
    </row>
    <row r="34" spans="1:13">
      <c r="A34" s="2"/>
      <c r="B34" s="2"/>
      <c r="C34" s="2"/>
      <c r="D34" s="10" t="str" cm="1">
        <f t="array" ref="D34">IF(Need_Hosp,
     IF(OR(ISBLANK(B34),ISBLANK(C34)),"",ROUND(MOD(C34-B34,1)*24,2)),
     "")</f>
        <v/>
      </c>
      <c r="E34" s="2"/>
      <c r="F34" s="2"/>
      <c r="H34" s="2"/>
      <c r="I34" s="2"/>
      <c r="J34" s="2"/>
      <c r="K34" s="10" t="str" cm="1">
        <f t="array" ref="K34">IF(Need_Hosp,
     IF(OR(ISBLANK(I34),ISBLANK(J34)),"",ROUND(MOD(J34-I34,1)*24,2)),
     "")</f>
        <v/>
      </c>
      <c r="L34" s="2"/>
      <c r="M34" s="2"/>
    </row>
    <row r="35" spans="1:13">
      <c r="A35" s="2"/>
      <c r="B35" s="2"/>
      <c r="C35" s="2"/>
      <c r="D35" s="10" t="str" cm="1">
        <f t="array" ref="D35">IF(Need_Hosp,
     IF(OR(ISBLANK(B35),ISBLANK(C35)),"",ROUND(MOD(C35-B35,1)*24,2)),
     "")</f>
        <v/>
      </c>
      <c r="E35" s="2"/>
      <c r="F35" s="2"/>
      <c r="H35" s="2"/>
      <c r="I35" s="2"/>
      <c r="J35" s="2"/>
      <c r="K35" s="10" t="str" cm="1">
        <f t="array" ref="K35">IF(Need_Hosp,
     IF(OR(ISBLANK(I35),ISBLANK(J35)),"",ROUND(MOD(J35-I35,1)*24,2)),
     "")</f>
        <v/>
      </c>
      <c r="L35" s="2"/>
      <c r="M35" s="2"/>
    </row>
    <row r="36" spans="1:13">
      <c r="A36" s="2"/>
      <c r="B36" s="2"/>
      <c r="C36" s="2"/>
      <c r="D36" s="10" t="str" cm="1">
        <f t="array" ref="D36">IF(Need_Hosp,
     IF(OR(ISBLANK(B36),ISBLANK(C36)),"",ROUND(MOD(C36-B36,1)*24,2)),
     "")</f>
        <v/>
      </c>
      <c r="E36" s="2"/>
      <c r="F36" s="2"/>
      <c r="H36" s="2"/>
      <c r="I36" s="2"/>
      <c r="J36" s="2"/>
      <c r="K36" s="10" t="str" cm="1">
        <f t="array" ref="K36">IF(Need_Hosp,
     IF(OR(ISBLANK(I36),ISBLANK(J36)),"",ROUND(MOD(J36-I36,1)*24,2)),
     "")</f>
        <v/>
      </c>
      <c r="L36" s="2"/>
      <c r="M36" s="2"/>
    </row>
    <row r="37" spans="1:13">
      <c r="A37" s="2"/>
      <c r="B37" s="2"/>
      <c r="C37" s="2"/>
      <c r="D37" s="10" t="str" cm="1">
        <f t="array" ref="D37">IF(Need_Hosp,
     IF(OR(ISBLANK(B37),ISBLANK(C37)),"",ROUND(MOD(C37-B37,1)*24,2)),
     "")</f>
        <v/>
      </c>
      <c r="E37" s="2"/>
      <c r="F37" s="2"/>
      <c r="H37" s="2"/>
      <c r="I37" s="2"/>
      <c r="J37" s="2"/>
      <c r="K37" s="10" t="str" cm="1">
        <f t="array" ref="K37">IF(Need_Hosp,
     IF(OR(ISBLANK(I37),ISBLANK(J37)),"",ROUND(MOD(J37-I37,1)*24,2)),
     "")</f>
        <v/>
      </c>
      <c r="L37" s="2"/>
      <c r="M37" s="2"/>
    </row>
    <row r="38" spans="1:13">
      <c r="A38" s="2"/>
      <c r="B38" s="2"/>
      <c r="C38" s="2"/>
      <c r="D38" s="10" t="str" cm="1">
        <f t="array" ref="D38">IF(Need_Hosp,
     IF(OR(ISBLANK(B38),ISBLANK(C38)),"",ROUND(MOD(C38-B38,1)*24,2)),
     "")</f>
        <v/>
      </c>
      <c r="E38" s="2"/>
      <c r="F38" s="2"/>
      <c r="H38" s="2"/>
      <c r="I38" s="2"/>
      <c r="J38" s="2"/>
      <c r="K38" s="10" t="str" cm="1">
        <f t="array" ref="K38">IF(Need_Hosp,
     IF(OR(ISBLANK(I38),ISBLANK(J38)),"",ROUND(MOD(J38-I38,1)*24,2)),
     "")</f>
        <v/>
      </c>
      <c r="L38" s="2"/>
      <c r="M38" s="2"/>
    </row>
    <row r="39" spans="1:13">
      <c r="A39" s="2"/>
      <c r="B39" s="2"/>
      <c r="C39" s="2"/>
      <c r="D39" s="10" t="str" cm="1">
        <f t="array" ref="D39">IF(Need_Hosp,
     IF(OR(ISBLANK(B39),ISBLANK(C39)),"",ROUND(MOD(C39-B39,1)*24,2)),
     "")</f>
        <v/>
      </c>
      <c r="E39" s="2"/>
      <c r="F39" s="2"/>
      <c r="H39" s="2"/>
      <c r="I39" s="2"/>
      <c r="J39" s="2"/>
      <c r="K39" s="10" t="str" cm="1">
        <f t="array" ref="K39">IF(Need_Hosp,
     IF(OR(ISBLANK(I39),ISBLANK(J39)),"",ROUND(MOD(J39-I39,1)*24,2)),
     "")</f>
        <v/>
      </c>
      <c r="L39" s="2"/>
      <c r="M39" s="2"/>
    </row>
    <row r="40" spans="1:13">
      <c r="A40" s="37" t="s">
        <v>67</v>
      </c>
      <c r="B40" s="38"/>
      <c r="C40" s="39"/>
      <c r="D40" s="17" t="str" cm="1">
        <f t="array" ref="D40">IF(Need_Hosp,ROUND(SUM(D15:D39)+SUM(K15:K39),2),"")</f>
        <v/>
      </c>
      <c r="E40" s="10"/>
      <c r="F40" s="10"/>
      <c r="H40" s="49" t="s">
        <v>67</v>
      </c>
      <c r="I40" s="49"/>
      <c r="J40" s="49"/>
      <c r="K40" s="17" t="str" cm="1">
        <f t="array" ref="K40">IF(Need_Hosp,D40,"")</f>
        <v/>
      </c>
      <c r="L40" s="10"/>
      <c r="M40" s="10"/>
    </row>
    <row r="41" spans="1:13">
      <c r="A41" s="37" t="s">
        <v>68</v>
      </c>
      <c r="B41" s="38"/>
      <c r="C41" s="39"/>
      <c r="D41" s="17" t="str" cm="1">
        <f t="array" ref="D41">IF(Need_Hosp,
 IFERROR(
   INDEX(Vorgaben!$D:$D,
     MATCH(TRIM($B$4)&amp;"|"&amp;TRIM($B$5)&amp;"|Hospitation",Vorgaben!$E:$E,0)
   ),
  0
 ),
"")</f>
        <v/>
      </c>
      <c r="E41" s="10"/>
      <c r="F41" s="10"/>
      <c r="H41" s="49" t="s">
        <v>68</v>
      </c>
      <c r="I41" s="49"/>
      <c r="J41" s="49"/>
      <c r="K41" s="17" t="str" cm="1">
        <f t="array" ref="K41">IF(Need_Hosp,D41,"")</f>
        <v/>
      </c>
      <c r="L41" s="10"/>
      <c r="M41" s="10"/>
    </row>
    <row r="42" spans="1:13">
      <c r="A42" s="37" t="s">
        <v>69</v>
      </c>
      <c r="B42" s="38"/>
      <c r="C42" s="39"/>
      <c r="D42" s="17" t="str" cm="1">
        <f t="array" ref="D42">IF(Need_Hosp,ROUND(D41-D40,2),"")</f>
        <v/>
      </c>
      <c r="E42" s="10"/>
      <c r="F42" s="10"/>
      <c r="H42" s="49" t="s">
        <v>69</v>
      </c>
      <c r="I42" s="49"/>
      <c r="J42" s="49"/>
      <c r="K42" s="17" t="str" cm="1">
        <f t="array" ref="K42">IF(Need_Hosp,D42,"")</f>
        <v/>
      </c>
      <c r="L42" s="10"/>
      <c r="M42" s="10"/>
    </row>
    <row r="43" spans="1:13">
      <c r="A43" s="40" t="s">
        <v>70</v>
      </c>
      <c r="B43" s="40"/>
      <c r="C43" s="40"/>
      <c r="D43" s="18" t="str" cm="1">
        <f t="array" ref="D43">IF(NOT(Need_Hosp),"",IF(ROUND($D$42,2)&lt;=0,"erfüllt","nicht erfüllt"))</f>
        <v/>
      </c>
      <c r="H43" s="40" t="s">
        <v>70</v>
      </c>
      <c r="I43" s="40"/>
      <c r="J43" s="40"/>
      <c r="K43" s="18" t="str" cm="1">
        <f t="array" ref="K43">IF(Need_Hosp,D43,"")</f>
        <v/>
      </c>
    </row>
    <row r="44" spans="1:13">
      <c r="D44" s="18"/>
      <c r="K44" s="18"/>
    </row>
    <row r="45" spans="1:13">
      <c r="A45" s="25" t="s">
        <v>71</v>
      </c>
      <c r="B45" s="25"/>
      <c r="C45" s="25"/>
      <c r="D45" s="25"/>
      <c r="E45" s="22"/>
      <c r="F45" s="22"/>
      <c r="H45" s="25" t="s">
        <v>71</v>
      </c>
      <c r="I45" s="25"/>
      <c r="J45" s="25"/>
      <c r="K45" s="25"/>
      <c r="L45" s="22"/>
      <c r="M45" s="22"/>
    </row>
    <row r="46" spans="1:13">
      <c r="A46" s="26"/>
      <c r="B46" s="27"/>
      <c r="C46" s="27"/>
      <c r="D46" s="27"/>
      <c r="E46" s="27"/>
      <c r="F46" s="28"/>
      <c r="H46" s="26"/>
      <c r="I46" s="27"/>
      <c r="J46" s="27"/>
      <c r="K46" s="27"/>
      <c r="L46" s="27"/>
      <c r="M46" s="28"/>
    </row>
    <row r="47" spans="1:13">
      <c r="A47" s="29"/>
      <c r="B47" s="30"/>
      <c r="C47" s="30"/>
      <c r="D47" s="30"/>
      <c r="E47" s="30"/>
      <c r="F47" s="31"/>
      <c r="H47" s="29"/>
      <c r="I47" s="30"/>
      <c r="J47" s="30"/>
      <c r="K47" s="30"/>
      <c r="L47" s="30"/>
      <c r="M47" s="31"/>
    </row>
    <row r="48" spans="1:13">
      <c r="A48" s="29"/>
      <c r="B48" s="30"/>
      <c r="C48" s="30"/>
      <c r="D48" s="30"/>
      <c r="E48" s="30"/>
      <c r="F48" s="31"/>
      <c r="H48" s="29"/>
      <c r="I48" s="30"/>
      <c r="J48" s="30"/>
      <c r="K48" s="30"/>
      <c r="L48" s="30"/>
      <c r="M48" s="31"/>
    </row>
    <row r="49" spans="1:13">
      <c r="A49" s="29"/>
      <c r="B49" s="30"/>
      <c r="C49" s="30"/>
      <c r="D49" s="30"/>
      <c r="E49" s="30"/>
      <c r="F49" s="31"/>
      <c r="H49" s="29"/>
      <c r="I49" s="30"/>
      <c r="J49" s="30"/>
      <c r="K49" s="30"/>
      <c r="L49" s="30"/>
      <c r="M49" s="31"/>
    </row>
    <row r="50" spans="1:13">
      <c r="A50" s="29"/>
      <c r="B50" s="30"/>
      <c r="C50" s="30"/>
      <c r="D50" s="30"/>
      <c r="E50" s="30"/>
      <c r="F50" s="31"/>
      <c r="H50" s="29"/>
      <c r="I50" s="30"/>
      <c r="J50" s="30"/>
      <c r="K50" s="30"/>
      <c r="L50" s="30"/>
      <c r="M50" s="31"/>
    </row>
    <row r="51" spans="1:13">
      <c r="A51" s="32"/>
      <c r="B51" s="33"/>
      <c r="C51" s="33"/>
      <c r="D51" s="33"/>
      <c r="E51" s="33"/>
      <c r="F51" s="34"/>
      <c r="H51" s="32"/>
      <c r="I51" s="33"/>
      <c r="J51" s="33"/>
      <c r="K51" s="33"/>
      <c r="L51" s="33"/>
      <c r="M51" s="34"/>
    </row>
    <row r="52" spans="1:13">
      <c r="D52" s="19"/>
      <c r="K52" s="19"/>
    </row>
    <row r="53" spans="1:13">
      <c r="D53" s="18"/>
      <c r="K53" s="18"/>
    </row>
    <row r="55" spans="1:13">
      <c r="D55" s="5" t="str">
        <f t="shared" ref="D55:D117" si="0">IF(OR(ISBLANK(B55),ISBLANK(C55)),"",ROUND((C55-B55)*24,2))</f>
        <v/>
      </c>
      <c r="K55" s="5" t="str">
        <f t="shared" ref="K55:K56" si="1">IF(OR(ISBLANK(I55),ISBLANK(J55)),"",ROUND((J55-I55)*24,2))</f>
        <v/>
      </c>
    </row>
    <row r="56" spans="1:13">
      <c r="D56" s="5" t="str">
        <f t="shared" si="0"/>
        <v/>
      </c>
      <c r="K56" s="5" t="str">
        <f t="shared" si="1"/>
        <v/>
      </c>
    </row>
    <row r="58" spans="1:13">
      <c r="D58" s="5" t="str">
        <f t="shared" si="0"/>
        <v/>
      </c>
      <c r="K58" s="5" t="str">
        <f t="shared" ref="K58:K59" si="2">IF(OR(ISBLANK(I58),ISBLANK(J58)),"",ROUND((J58-I58)*24,2))</f>
        <v/>
      </c>
    </row>
    <row r="59" spans="1:13">
      <c r="D59" s="5" t="str">
        <f t="shared" si="0"/>
        <v/>
      </c>
      <c r="K59" s="5" t="str">
        <f t="shared" si="2"/>
        <v/>
      </c>
    </row>
    <row r="60" spans="1:13">
      <c r="A60" s="35" t="s">
        <v>72</v>
      </c>
      <c r="B60" s="35"/>
      <c r="C60" s="35"/>
      <c r="E60" s="35" t="s">
        <v>73</v>
      </c>
      <c r="F60" s="35"/>
      <c r="H60" s="35" t="s">
        <v>72</v>
      </c>
      <c r="I60" s="35"/>
      <c r="J60" s="35"/>
      <c r="L60" s="35" t="s">
        <v>73</v>
      </c>
      <c r="M60" s="35"/>
    </row>
    <row r="61" spans="1:13">
      <c r="D61" s="5" t="str">
        <f t="shared" si="0"/>
        <v/>
      </c>
      <c r="K61" s="5" t="str">
        <f t="shared" ref="K61:K62" si="3">IF(OR(ISBLANK(I61),ISBLANK(J61)),"",ROUND((J61-I61)*24,2))</f>
        <v/>
      </c>
    </row>
    <row r="62" spans="1:13">
      <c r="D62" s="5" t="str">
        <f t="shared" si="0"/>
        <v/>
      </c>
      <c r="K62" s="5" t="str">
        <f t="shared" si="3"/>
        <v/>
      </c>
    </row>
    <row r="63" spans="1:13" ht="18.5">
      <c r="A63" s="36" t="s">
        <v>50</v>
      </c>
      <c r="B63" s="36"/>
      <c r="C63" s="36"/>
      <c r="D63" s="36"/>
      <c r="E63" s="36" t="s">
        <v>51</v>
      </c>
      <c r="F63" s="36"/>
    </row>
    <row r="64" spans="1:13" ht="30" customHeight="1">
      <c r="A64" s="10" t="s">
        <v>52</v>
      </c>
      <c r="B64" s="43"/>
      <c r="C64" s="44"/>
      <c r="D64" s="45"/>
      <c r="E64" s="10" t="s">
        <v>53</v>
      </c>
      <c r="F64" s="2"/>
    </row>
    <row r="65" spans="1:13" ht="30" customHeight="1">
      <c r="A65" s="11" t="s">
        <v>54</v>
      </c>
      <c r="B65" s="43"/>
      <c r="C65" s="44"/>
      <c r="D65" s="45"/>
      <c r="E65" s="10" t="s">
        <v>55</v>
      </c>
      <c r="F65" s="2"/>
    </row>
    <row r="66" spans="1:13" ht="30" customHeight="1">
      <c r="A66" s="12" t="s">
        <v>56</v>
      </c>
      <c r="B66" s="43"/>
      <c r="C66" s="44"/>
      <c r="D66" s="45"/>
      <c r="E66" s="10" t="s">
        <v>57</v>
      </c>
      <c r="F66" s="2"/>
    </row>
    <row r="67" spans="1:13" ht="30" customHeight="1">
      <c r="A67" s="10" t="s">
        <v>58</v>
      </c>
      <c r="B67" s="43"/>
      <c r="C67" s="44"/>
      <c r="D67" s="45"/>
      <c r="E67" s="13" t="s">
        <v>59</v>
      </c>
      <c r="F67" s="2"/>
    </row>
    <row r="68" spans="1:13">
      <c r="B68" s="14"/>
      <c r="C68" s="14"/>
      <c r="D68" s="14"/>
      <c r="E68" s="15"/>
    </row>
    <row r="69" spans="1:13" ht="18.5">
      <c r="A69" s="36" t="s">
        <v>74</v>
      </c>
      <c r="B69" s="36"/>
      <c r="C69" s="36"/>
      <c r="D69" s="36"/>
      <c r="E69" s="36"/>
      <c r="F69" s="36"/>
      <c r="H69" s="41" t="s">
        <v>80</v>
      </c>
      <c r="I69" s="41"/>
      <c r="J69" s="41"/>
      <c r="K69" s="41"/>
      <c r="L69" s="41"/>
      <c r="M69" s="41"/>
    </row>
    <row r="70" spans="1:13">
      <c r="A70" s="16" t="s">
        <v>61</v>
      </c>
      <c r="B70" s="16" t="s">
        <v>62</v>
      </c>
      <c r="C70" s="16" t="s">
        <v>63</v>
      </c>
      <c r="D70" s="16" t="s">
        <v>64</v>
      </c>
      <c r="E70" s="16" t="s">
        <v>75</v>
      </c>
      <c r="F70" s="16" t="s">
        <v>66</v>
      </c>
      <c r="H70" s="16" t="s">
        <v>61</v>
      </c>
      <c r="I70" s="16" t="s">
        <v>62</v>
      </c>
      <c r="J70" s="16" t="s">
        <v>63</v>
      </c>
      <c r="K70" s="16" t="s">
        <v>64</v>
      </c>
      <c r="L70" s="16" t="s">
        <v>75</v>
      </c>
      <c r="M70" s="16" t="s">
        <v>66</v>
      </c>
    </row>
    <row r="71" spans="1:13">
      <c r="A71" s="2"/>
      <c r="B71" s="3"/>
      <c r="C71" s="3"/>
      <c r="D71" s="10" t="str" cm="1">
        <f t="array" ref="D71">IF(Need_Ausser,
     IF(OR(ISBLANK(B71),ISBLANK(C71)),"",ROUND(MOD(C71-B71,1)*24,2)),
     "")</f>
        <v/>
      </c>
      <c r="E71" s="2"/>
      <c r="F71" s="2"/>
      <c r="H71" s="2"/>
      <c r="I71" s="3"/>
      <c r="J71" s="3"/>
      <c r="K71" s="10" t="str" cm="1">
        <f t="array" ref="K71">IF(Need_Ausser,
     IF(OR(ISBLANK(I71),ISBLANK(J71)),"",ROUND(MOD(J71-I71,1)*24,2)),
     "")</f>
        <v/>
      </c>
      <c r="L71" s="2"/>
      <c r="M71" s="2"/>
    </row>
    <row r="72" spans="1:13">
      <c r="A72" s="2"/>
      <c r="B72" s="4"/>
      <c r="C72" s="4"/>
      <c r="D72" s="10" t="str" cm="1">
        <f t="array" ref="D72">IF(Need_Ausser,
     IF(OR(ISBLANK(B72),ISBLANK(C72)),"",ROUND(MOD(C72-B72,1)*24,2)),
     "")</f>
        <v/>
      </c>
      <c r="E72" s="2"/>
      <c r="F72" s="2"/>
      <c r="H72" s="2"/>
      <c r="I72" s="4"/>
      <c r="J72" s="4"/>
      <c r="K72" s="10" t="str" cm="1">
        <f t="array" ref="K72">IF(Need_Ausser,
     IF(OR(ISBLANK(I72),ISBLANK(J72)),"",ROUND(MOD(J72-I72,1)*24,2)),
     "")</f>
        <v/>
      </c>
      <c r="L72" s="2"/>
      <c r="M72" s="2"/>
    </row>
    <row r="73" spans="1:13">
      <c r="A73" s="2"/>
      <c r="B73" s="2"/>
      <c r="C73" s="2"/>
      <c r="D73" s="10" t="str" cm="1">
        <f t="array" ref="D73">IF(Need_Ausser,
     IF(OR(ISBLANK(B73),ISBLANK(C73)),"",ROUND(MOD(C73-B73,1)*24,2)),
     "")</f>
        <v/>
      </c>
      <c r="E73" s="2"/>
      <c r="F73" s="2"/>
      <c r="H73" s="2"/>
      <c r="I73" s="2"/>
      <c r="J73" s="2"/>
      <c r="K73" s="10" t="str" cm="1">
        <f t="array" ref="K73">IF(Need_Ausser,
     IF(OR(ISBLANK(I73),ISBLANK(J73)),"",ROUND(MOD(J73-I73,1)*24,2)),
     "")</f>
        <v/>
      </c>
      <c r="L73" s="2"/>
      <c r="M73" s="2"/>
    </row>
    <row r="74" spans="1:13">
      <c r="A74" s="2"/>
      <c r="B74" s="2"/>
      <c r="C74" s="2"/>
      <c r="D74" s="10" t="str" cm="1">
        <f t="array" ref="D74">IF(Need_Ausser,
     IF(OR(ISBLANK(B74),ISBLANK(C74)),"",ROUND(MOD(C74-B74,1)*24,2)),
     "")</f>
        <v/>
      </c>
      <c r="E74" s="2"/>
      <c r="F74" s="2"/>
      <c r="H74" s="2"/>
      <c r="I74" s="2"/>
      <c r="J74" s="2"/>
      <c r="K74" s="10" t="str" cm="1">
        <f t="array" ref="K74">IF(Need_Ausser,
     IF(OR(ISBLANK(I74),ISBLANK(J74)),"",ROUND(MOD(J74-I74,1)*24,2)),
     "")</f>
        <v/>
      </c>
      <c r="L74" s="2"/>
      <c r="M74" s="2"/>
    </row>
    <row r="75" spans="1:13">
      <c r="A75" s="2"/>
      <c r="B75" s="2"/>
      <c r="C75" s="2"/>
      <c r="D75" s="10" t="str" cm="1">
        <f t="array" ref="D75">IF(Need_Ausser,
     IF(OR(ISBLANK(B75),ISBLANK(C75)),"",ROUND(MOD(C75-B75,1)*24,2)),
     "")</f>
        <v/>
      </c>
      <c r="E75" s="2"/>
      <c r="F75" s="2"/>
      <c r="H75" s="2"/>
      <c r="I75" s="2"/>
      <c r="J75" s="2"/>
      <c r="K75" s="10" t="str" cm="1">
        <f t="array" ref="K75">IF(Need_Ausser,
     IF(OR(ISBLANK(I75),ISBLANK(J75)),"",ROUND(MOD(J75-I75,1)*24,2)),
     "")</f>
        <v/>
      </c>
      <c r="L75" s="2"/>
      <c r="M75" s="2"/>
    </row>
    <row r="76" spans="1:13">
      <c r="A76" s="2"/>
      <c r="B76" s="2"/>
      <c r="C76" s="2"/>
      <c r="D76" s="10" t="str" cm="1">
        <f t="array" ref="D76">IF(Need_Ausser,
     IF(OR(ISBLANK(B76),ISBLANK(C76)),"",ROUND(MOD(C76-B76,1)*24,2)),
     "")</f>
        <v/>
      </c>
      <c r="E76" s="2"/>
      <c r="F76" s="2"/>
      <c r="H76" s="2"/>
      <c r="I76" s="2"/>
      <c r="J76" s="2"/>
      <c r="K76" s="10" t="str" cm="1">
        <f t="array" ref="K76">IF(Need_Ausser,
     IF(OR(ISBLANK(I76),ISBLANK(J76)),"",ROUND(MOD(J76-I76,1)*24,2)),
     "")</f>
        <v/>
      </c>
      <c r="L76" s="2"/>
      <c r="M76" s="2"/>
    </row>
    <row r="77" spans="1:13">
      <c r="A77" s="2"/>
      <c r="B77" s="2"/>
      <c r="C77" s="4"/>
      <c r="D77" s="10" t="str" cm="1">
        <f t="array" ref="D77">IF(Need_Ausser,
     IF(OR(ISBLANK(B77),ISBLANK(C77)),"",ROUND(MOD(C77-B77,1)*24,2)),
     "")</f>
        <v/>
      </c>
      <c r="E77" s="2"/>
      <c r="F77" s="2"/>
      <c r="H77" s="2"/>
      <c r="I77" s="2"/>
      <c r="J77" s="4"/>
      <c r="K77" s="10" t="str" cm="1">
        <f t="array" ref="K77">IF(Need_Ausser,
     IF(OR(ISBLANK(I77),ISBLANK(J77)),"",ROUND(MOD(J77-I77,1)*24,2)),
     "")</f>
        <v/>
      </c>
      <c r="L77" s="2"/>
      <c r="M77" s="2"/>
    </row>
    <row r="78" spans="1:13">
      <c r="A78" s="2"/>
      <c r="B78" s="2"/>
      <c r="C78" s="2"/>
      <c r="D78" s="10" t="str" cm="1">
        <f t="array" ref="D78">IF(Need_Ausser,
     IF(OR(ISBLANK(B78),ISBLANK(C78)),"",ROUND(MOD(C78-B78,1)*24,2)),
     "")</f>
        <v/>
      </c>
      <c r="E78" s="2"/>
      <c r="F78" s="2"/>
      <c r="H78" s="2"/>
      <c r="I78" s="2"/>
      <c r="J78" s="2"/>
      <c r="K78" s="10" t="str" cm="1">
        <f t="array" ref="K78">IF(Need_Ausser,
     IF(OR(ISBLANK(I78),ISBLANK(J78)),"",ROUND(MOD(J78-I78,1)*24,2)),
     "")</f>
        <v/>
      </c>
      <c r="L78" s="2"/>
      <c r="M78" s="2"/>
    </row>
    <row r="79" spans="1:13">
      <c r="A79" s="2"/>
      <c r="B79" s="2"/>
      <c r="C79" s="2"/>
      <c r="D79" s="10" t="str" cm="1">
        <f t="array" ref="D79">IF(Need_Ausser,
     IF(OR(ISBLANK(B79),ISBLANK(C79)),"",ROUND(MOD(C79-B79,1)*24,2)),
     "")</f>
        <v/>
      </c>
      <c r="E79" s="2"/>
      <c r="F79" s="2"/>
      <c r="H79" s="2"/>
      <c r="I79" s="2"/>
      <c r="J79" s="2"/>
      <c r="K79" s="10" t="str" cm="1">
        <f t="array" ref="K79">IF(Need_Ausser,
     IF(OR(ISBLANK(I79),ISBLANK(J79)),"",ROUND(MOD(J79-I79,1)*24,2)),
     "")</f>
        <v/>
      </c>
      <c r="L79" s="2"/>
      <c r="M79" s="2"/>
    </row>
    <row r="80" spans="1:13">
      <c r="A80" s="2"/>
      <c r="B80" s="2"/>
      <c r="C80" s="2"/>
      <c r="D80" s="10" t="str" cm="1">
        <f t="array" ref="D80">IF(Need_Ausser,
     IF(OR(ISBLANK(B80),ISBLANK(C80)),"",ROUND(MOD(C80-B80,1)*24,2)),
     "")</f>
        <v/>
      </c>
      <c r="E80" s="2"/>
      <c r="F80" s="2"/>
      <c r="H80" s="2"/>
      <c r="I80" s="2"/>
      <c r="J80" s="2"/>
      <c r="K80" s="10" t="str" cm="1">
        <f t="array" ref="K80">IF(Need_Ausser,
     IF(OR(ISBLANK(I80),ISBLANK(J80)),"",ROUND(MOD(J80-I80,1)*24,2)),
     "")</f>
        <v/>
      </c>
      <c r="L80" s="2"/>
      <c r="M80" s="2"/>
    </row>
    <row r="81" spans="1:13">
      <c r="A81" s="2"/>
      <c r="B81" s="2"/>
      <c r="C81" s="2"/>
      <c r="D81" s="10" t="str" cm="1">
        <f t="array" ref="D81">IF(Need_Ausser,
     IF(OR(ISBLANK(B81),ISBLANK(C81)),"",ROUND(MOD(C81-B81,1)*24,2)),
     "")</f>
        <v/>
      </c>
      <c r="E81" s="2"/>
      <c r="F81" s="2"/>
      <c r="H81" s="2"/>
      <c r="I81" s="2"/>
      <c r="J81" s="2"/>
      <c r="K81" s="10" t="str" cm="1">
        <f t="array" ref="K81">IF(Need_Ausser,
     IF(OR(ISBLANK(I81),ISBLANK(J81)),"",ROUND(MOD(J81-I81,1)*24,2)),
     "")</f>
        <v/>
      </c>
      <c r="L81" s="2"/>
      <c r="M81" s="2"/>
    </row>
    <row r="82" spans="1:13">
      <c r="A82" s="2"/>
      <c r="B82" s="2"/>
      <c r="C82" s="2"/>
      <c r="D82" s="10" t="str" cm="1">
        <f t="array" ref="D82">IF(Need_Ausser,
     IF(OR(ISBLANK(B82),ISBLANK(C82)),"",ROUND(MOD(C82-B82,1)*24,2)),
     "")</f>
        <v/>
      </c>
      <c r="E82" s="2"/>
      <c r="F82" s="2"/>
      <c r="H82" s="2"/>
      <c r="I82" s="2"/>
      <c r="J82" s="2"/>
      <c r="K82" s="10" t="str" cm="1">
        <f t="array" ref="K82">IF(Need_Ausser,
     IF(OR(ISBLANK(I82),ISBLANK(J82)),"",ROUND(MOD(J82-I82,1)*24,2)),
     "")</f>
        <v/>
      </c>
      <c r="L82" s="2"/>
      <c r="M82" s="2"/>
    </row>
    <row r="83" spans="1:13">
      <c r="A83" s="2"/>
      <c r="B83" s="2"/>
      <c r="C83" s="2"/>
      <c r="D83" s="10" t="str" cm="1">
        <f t="array" ref="D83">IF(Need_Ausser,
     IF(OR(ISBLANK(B83),ISBLANK(C83)),"",ROUND(MOD(C83-B83,1)*24,2)),
     "")</f>
        <v/>
      </c>
      <c r="E83" s="2"/>
      <c r="F83" s="2"/>
      <c r="H83" s="2"/>
      <c r="I83" s="2"/>
      <c r="J83" s="2"/>
      <c r="K83" s="10" t="str" cm="1">
        <f t="array" ref="K83">IF(Need_Ausser,
     IF(OR(ISBLANK(I83),ISBLANK(J83)),"",ROUND(MOD(J83-I83,1)*24,2)),
     "")</f>
        <v/>
      </c>
      <c r="L83" s="2"/>
      <c r="M83" s="2"/>
    </row>
    <row r="84" spans="1:13">
      <c r="A84" s="2"/>
      <c r="B84" s="2"/>
      <c r="C84" s="2"/>
      <c r="D84" s="10" t="str" cm="1">
        <f t="array" ref="D84">IF(Need_Ausser,
     IF(OR(ISBLANK(B84),ISBLANK(C84)),"",ROUND(MOD(C84-B84,1)*24,2)),
     "")</f>
        <v/>
      </c>
      <c r="E84" s="2"/>
      <c r="F84" s="2"/>
      <c r="H84" s="2"/>
      <c r="I84" s="2"/>
      <c r="J84" s="2"/>
      <c r="K84" s="10" t="str" cm="1">
        <f t="array" ref="K84">IF(Need_Ausser,
     IF(OR(ISBLANK(I84),ISBLANK(J84)),"",ROUND(MOD(J84-I84,1)*24,2)),
     "")</f>
        <v/>
      </c>
      <c r="L84" s="2"/>
      <c r="M84" s="2"/>
    </row>
    <row r="85" spans="1:13">
      <c r="A85" s="2"/>
      <c r="B85" s="2"/>
      <c r="C85" s="2"/>
      <c r="D85" s="10" t="str" cm="1">
        <f t="array" ref="D85">IF(Need_Ausser,
     IF(OR(ISBLANK(B85),ISBLANK(C85)),"",ROUND(MOD(C85-B85,1)*24,2)),
     "")</f>
        <v/>
      </c>
      <c r="E85" s="2"/>
      <c r="F85" s="2"/>
      <c r="H85" s="2"/>
      <c r="I85" s="2"/>
      <c r="J85" s="2"/>
      <c r="K85" s="10" t="str" cm="1">
        <f t="array" ref="K85">IF(Need_Ausser,
     IF(OR(ISBLANK(I85),ISBLANK(J85)),"",ROUND(MOD(J85-I85,1)*24,2)),
     "")</f>
        <v/>
      </c>
      <c r="L85" s="2"/>
      <c r="M85" s="2"/>
    </row>
    <row r="86" spans="1:13">
      <c r="A86" s="2"/>
      <c r="B86" s="2"/>
      <c r="C86" s="2"/>
      <c r="D86" s="10" t="str" cm="1">
        <f t="array" ref="D86">IF(Need_Ausser,
     IF(OR(ISBLANK(B86),ISBLANK(C86)),"",ROUND(MOD(C86-B86,1)*24,2)),
     "")</f>
        <v/>
      </c>
      <c r="E86" s="2"/>
      <c r="F86" s="2"/>
      <c r="H86" s="2"/>
      <c r="I86" s="2"/>
      <c r="J86" s="2"/>
      <c r="K86" s="10" t="str" cm="1">
        <f t="array" ref="K86">IF(Need_Ausser,
     IF(OR(ISBLANK(I86),ISBLANK(J86)),"",ROUND(MOD(J86-I86,1)*24,2)),
     "")</f>
        <v/>
      </c>
      <c r="L86" s="2"/>
      <c r="M86" s="2"/>
    </row>
    <row r="87" spans="1:13">
      <c r="A87" s="2"/>
      <c r="B87" s="2"/>
      <c r="C87" s="2"/>
      <c r="D87" s="10" t="str" cm="1">
        <f t="array" ref="D87">IF(Need_Ausser,
     IF(OR(ISBLANK(B87),ISBLANK(C87)),"",ROUND(MOD(C87-B87,1)*24,2)),
     "")</f>
        <v/>
      </c>
      <c r="E87" s="2"/>
      <c r="F87" s="2"/>
      <c r="H87" s="2"/>
      <c r="I87" s="2"/>
      <c r="J87" s="2"/>
      <c r="K87" s="10" t="str" cm="1">
        <f t="array" ref="K87">IF(Need_Ausser,
     IF(OR(ISBLANK(I87),ISBLANK(J87)),"",ROUND(MOD(J87-I87,1)*24,2)),
     "")</f>
        <v/>
      </c>
      <c r="L87" s="2"/>
      <c r="M87" s="2"/>
    </row>
    <row r="88" spans="1:13">
      <c r="A88" s="2"/>
      <c r="B88" s="4"/>
      <c r="C88" s="2"/>
      <c r="D88" s="10" t="str" cm="1">
        <f t="array" ref="D88">IF(Need_Ausser,
     IF(OR(ISBLANK(B88),ISBLANK(C88)),"",ROUND(MOD(C88-B88,1)*24,2)),
     "")</f>
        <v/>
      </c>
      <c r="E88" s="2"/>
      <c r="F88" s="2"/>
      <c r="H88" s="2"/>
      <c r="I88" s="4"/>
      <c r="J88" s="2"/>
      <c r="K88" s="10" t="str" cm="1">
        <f t="array" ref="K88">IF(Need_Ausser,
     IF(OR(ISBLANK(I88),ISBLANK(J88)),"",ROUND(MOD(J88-I88,1)*24,2)),
     "")</f>
        <v/>
      </c>
      <c r="L88" s="2"/>
      <c r="M88" s="2"/>
    </row>
    <row r="89" spans="1:13">
      <c r="A89" s="2"/>
      <c r="B89" s="2"/>
      <c r="C89" s="2"/>
      <c r="D89" s="10" t="str" cm="1">
        <f t="array" ref="D89">IF(Need_Ausser,
     IF(OR(ISBLANK(B89),ISBLANK(C89)),"",ROUND(MOD(C89-B89,1)*24,2)),
     "")</f>
        <v/>
      </c>
      <c r="E89" s="2"/>
      <c r="F89" s="2"/>
      <c r="H89" s="2"/>
      <c r="I89" s="2"/>
      <c r="J89" s="2"/>
      <c r="K89" s="10" t="str" cm="1">
        <f t="array" ref="K89">IF(Need_Ausser,
     IF(OR(ISBLANK(I89),ISBLANK(J89)),"",ROUND(MOD(J89-I89,1)*24,2)),
     "")</f>
        <v/>
      </c>
      <c r="L89" s="2"/>
      <c r="M89" s="2"/>
    </row>
    <row r="90" spans="1:13">
      <c r="A90" s="2"/>
      <c r="B90" s="2"/>
      <c r="C90" s="2"/>
      <c r="D90" s="10" t="str" cm="1">
        <f t="array" ref="D90">IF(Need_Ausser,
     IF(OR(ISBLANK(B90),ISBLANK(C90)),"",ROUND(MOD(C90-B90,1)*24,2)),
     "")</f>
        <v/>
      </c>
      <c r="E90" s="2"/>
      <c r="F90" s="2"/>
      <c r="H90" s="2"/>
      <c r="I90" s="2"/>
      <c r="J90" s="2"/>
      <c r="K90" s="10" t="str" cm="1">
        <f t="array" ref="K90">IF(Need_Ausser,
     IF(OR(ISBLANK(I90),ISBLANK(J90)),"",ROUND(MOD(J90-I90,1)*24,2)),
     "")</f>
        <v/>
      </c>
      <c r="L90" s="2"/>
      <c r="M90" s="2"/>
    </row>
    <row r="91" spans="1:13">
      <c r="A91" s="2"/>
      <c r="B91" s="2"/>
      <c r="C91" s="2"/>
      <c r="D91" s="10" t="str" cm="1">
        <f t="array" ref="D91">IF(Need_Ausser,
     IF(OR(ISBLANK(B91),ISBLANK(C91)),"",ROUND(MOD(C91-B91,1)*24,2)),
     "")</f>
        <v/>
      </c>
      <c r="E91" s="2"/>
      <c r="F91" s="2"/>
      <c r="H91" s="2"/>
      <c r="I91" s="2"/>
      <c r="J91" s="2"/>
      <c r="K91" s="10" t="str" cm="1">
        <f t="array" ref="K91">IF(Need_Ausser,
     IF(OR(ISBLANK(I91),ISBLANK(J91)),"",ROUND(MOD(J91-I91,1)*24,2)),
     "")</f>
        <v/>
      </c>
      <c r="L91" s="2"/>
      <c r="M91" s="2"/>
    </row>
    <row r="92" spans="1:13">
      <c r="A92" s="2"/>
      <c r="B92" s="2"/>
      <c r="C92" s="2"/>
      <c r="D92" s="10" t="str" cm="1">
        <f t="array" ref="D92">IF(Need_Ausser,
     IF(OR(ISBLANK(B92),ISBLANK(C92)),"",ROUND(MOD(C92-B92,1)*24,2)),
     "")</f>
        <v/>
      </c>
      <c r="E92" s="2"/>
      <c r="F92" s="2"/>
      <c r="H92" s="2"/>
      <c r="I92" s="2"/>
      <c r="J92" s="2"/>
      <c r="K92" s="10" t="str" cm="1">
        <f t="array" ref="K92">IF(Need_Ausser,
     IF(OR(ISBLANK(I92),ISBLANK(J92)),"",ROUND(MOD(J92-I92,1)*24,2)),
     "")</f>
        <v/>
      </c>
      <c r="L92" s="2"/>
      <c r="M92" s="2"/>
    </row>
    <row r="93" spans="1:13">
      <c r="A93" s="2"/>
      <c r="B93" s="2"/>
      <c r="C93" s="2"/>
      <c r="D93" s="10" t="str" cm="1">
        <f t="array" ref="D93">IF(Need_Ausser,
     IF(OR(ISBLANK(B93),ISBLANK(C93)),"",ROUND(MOD(C93-B93,1)*24,2)),
     "")</f>
        <v/>
      </c>
      <c r="E93" s="2"/>
      <c r="F93" s="2"/>
      <c r="H93" s="2"/>
      <c r="I93" s="2"/>
      <c r="J93" s="2"/>
      <c r="K93" s="10" t="str" cm="1">
        <f t="array" ref="K93">IF(Need_Ausser,
     IF(OR(ISBLANK(I93),ISBLANK(J93)),"",ROUND(MOD(J93-I93,1)*24,2)),
     "")</f>
        <v/>
      </c>
      <c r="L93" s="2"/>
      <c r="M93" s="2"/>
    </row>
    <row r="94" spans="1:13">
      <c r="A94" s="2"/>
      <c r="B94" s="2"/>
      <c r="C94" s="2"/>
      <c r="D94" s="10" t="str" cm="1">
        <f t="array" ref="D94">IF(Need_Ausser,
     IF(OR(ISBLANK(B94),ISBLANK(C94)),"",ROUND(MOD(C94-B94,1)*24,2)),
     "")</f>
        <v/>
      </c>
      <c r="E94" s="2"/>
      <c r="F94" s="2"/>
      <c r="H94" s="2"/>
      <c r="I94" s="2"/>
      <c r="J94" s="2"/>
      <c r="K94" s="10" t="str" cm="1">
        <f t="array" ref="K94">IF(Need_Ausser,
     IF(OR(ISBLANK(I94),ISBLANK(J94)),"",ROUND(MOD(J94-I94,1)*24,2)),
     "")</f>
        <v/>
      </c>
      <c r="L94" s="2"/>
      <c r="M94" s="2"/>
    </row>
    <row r="95" spans="1:13">
      <c r="A95" s="2"/>
      <c r="B95" s="2"/>
      <c r="C95" s="2"/>
      <c r="D95" s="10" t="str" cm="1">
        <f t="array" ref="D95">IF(Need_Ausser,
     IF(OR(ISBLANK(B95),ISBLANK(C95)),"",ROUND(MOD(C95-B95,1)*24,2)),
     "")</f>
        <v/>
      </c>
      <c r="E95" s="2"/>
      <c r="F95" s="2"/>
      <c r="H95" s="2"/>
      <c r="I95" s="2"/>
      <c r="J95" s="2"/>
      <c r="K95" s="10" t="str" cm="1">
        <f t="array" ref="K95">IF(Need_Ausser,
     IF(OR(ISBLANK(I95),ISBLANK(J95)),"",ROUND(MOD(J95-I95,1)*24,2)),
     "")</f>
        <v/>
      </c>
      <c r="L95" s="2"/>
      <c r="M95" s="2"/>
    </row>
    <row r="96" spans="1:13">
      <c r="A96" s="37" t="s">
        <v>67</v>
      </c>
      <c r="B96" s="38"/>
      <c r="C96" s="39"/>
      <c r="D96" s="17" t="str" cm="1">
        <f t="array" ref="D96">IF(Need_Ausser,ROUND(SUM(D71:D95)+SUM(K71:K95),2),"")</f>
        <v/>
      </c>
      <c r="E96" s="10"/>
      <c r="F96" s="10"/>
      <c r="H96" s="37" t="s">
        <v>67</v>
      </c>
      <c r="I96" s="38"/>
      <c r="J96" s="39"/>
      <c r="K96" s="17" t="str" cm="1">
        <f t="array" ref="K96">IF(Need_Ausser,D96,"")</f>
        <v/>
      </c>
      <c r="L96" s="10"/>
      <c r="M96" s="10"/>
    </row>
    <row r="97" spans="1:13">
      <c r="A97" s="37" t="s">
        <v>68</v>
      </c>
      <c r="B97" s="38"/>
      <c r="C97" s="39"/>
      <c r="D97" s="17" t="str" cm="1">
        <f t="array" ref="D97">IF(Need_Ausser,
 IFERROR(
   INDEX(Vorgaben!$D:$D,
     MATCH(TRIM($B$4)&amp;"|"&amp;TRIM($B$5)&amp;"|Außerunterrichtliche Stunden",Vorgaben!$E:$E,0)
   ),
  0
 ),
"")</f>
        <v/>
      </c>
      <c r="E97" s="10"/>
      <c r="F97" s="10"/>
      <c r="H97" s="37" t="s">
        <v>68</v>
      </c>
      <c r="I97" s="38"/>
      <c r="J97" s="39"/>
      <c r="K97" s="17" t="str" cm="1">
        <f t="array" ref="K97">IF(Need_Ausser,D97,"")</f>
        <v/>
      </c>
      <c r="L97" s="10"/>
      <c r="M97" s="10"/>
    </row>
    <row r="98" spans="1:13">
      <c r="A98" s="37" t="s">
        <v>69</v>
      </c>
      <c r="B98" s="38"/>
      <c r="C98" s="39"/>
      <c r="D98" s="17" t="str" cm="1">
        <f t="array" ref="D98">IF(Need_Ausser,ROUND(D97-D96,2),"")</f>
        <v/>
      </c>
      <c r="E98" s="10"/>
      <c r="F98" s="10"/>
      <c r="H98" s="37" t="s">
        <v>69</v>
      </c>
      <c r="I98" s="38"/>
      <c r="J98" s="39"/>
      <c r="K98" s="17" t="str" cm="1">
        <f t="array" ref="K98">IF(Need_Ausser,D98,"")</f>
        <v/>
      </c>
      <c r="L98" s="10"/>
      <c r="M98" s="10"/>
    </row>
    <row r="99" spans="1:13">
      <c r="A99" s="40" t="s">
        <v>70</v>
      </c>
      <c r="B99" s="40"/>
      <c r="C99" s="40"/>
      <c r="D99" s="18" t="str" cm="1">
        <f t="array" ref="D99">IF(NOT(Need_Ausser),"",IF(ROUND($D$98,2)&lt;=0,"erfüllt","nicht erfüllt"))</f>
        <v/>
      </c>
      <c r="H99" s="40" t="s">
        <v>70</v>
      </c>
      <c r="I99" s="40"/>
      <c r="J99" s="40"/>
      <c r="K99" s="18" t="str" cm="1">
        <f t="array" ref="K99">IF(Need_Ausser,D99,"")</f>
        <v/>
      </c>
    </row>
    <row r="100" spans="1:13">
      <c r="D100" s="18"/>
    </row>
    <row r="101" spans="1:13" ht="15" customHeight="1">
      <c r="A101" s="25" t="s">
        <v>71</v>
      </c>
      <c r="B101" s="25"/>
      <c r="C101" s="25"/>
      <c r="D101" s="25"/>
      <c r="E101" s="20"/>
      <c r="F101" s="20"/>
      <c r="H101" s="25" t="s">
        <v>71</v>
      </c>
      <c r="I101" s="25"/>
      <c r="J101" s="25"/>
      <c r="K101" s="25"/>
      <c r="L101" s="20"/>
      <c r="M101" s="20"/>
    </row>
    <row r="102" spans="1:13">
      <c r="A102" s="26"/>
      <c r="B102" s="27"/>
      <c r="C102" s="27"/>
      <c r="D102" s="27"/>
      <c r="E102" s="27"/>
      <c r="F102" s="28"/>
      <c r="H102" s="26"/>
      <c r="I102" s="27"/>
      <c r="J102" s="27"/>
      <c r="K102" s="27"/>
      <c r="L102" s="27"/>
      <c r="M102" s="28"/>
    </row>
    <row r="103" spans="1:13">
      <c r="A103" s="29"/>
      <c r="B103" s="30"/>
      <c r="C103" s="30"/>
      <c r="D103" s="30"/>
      <c r="E103" s="30"/>
      <c r="F103" s="31"/>
      <c r="H103" s="29"/>
      <c r="I103" s="30"/>
      <c r="J103" s="30"/>
      <c r="K103" s="30"/>
      <c r="L103" s="30"/>
      <c r="M103" s="31"/>
    </row>
    <row r="104" spans="1:13">
      <c r="A104" s="29"/>
      <c r="B104" s="30"/>
      <c r="C104" s="30"/>
      <c r="D104" s="30"/>
      <c r="E104" s="30"/>
      <c r="F104" s="31"/>
      <c r="H104" s="29"/>
      <c r="I104" s="30"/>
      <c r="J104" s="30"/>
      <c r="K104" s="30"/>
      <c r="L104" s="30"/>
      <c r="M104" s="31"/>
    </row>
    <row r="105" spans="1:13">
      <c r="A105" s="29"/>
      <c r="B105" s="30"/>
      <c r="C105" s="30"/>
      <c r="D105" s="30"/>
      <c r="E105" s="30"/>
      <c r="F105" s="31"/>
      <c r="H105" s="29"/>
      <c r="I105" s="30"/>
      <c r="J105" s="30"/>
      <c r="K105" s="30"/>
      <c r="L105" s="30"/>
      <c r="M105" s="31"/>
    </row>
    <row r="106" spans="1:13">
      <c r="A106" s="29"/>
      <c r="B106" s="30"/>
      <c r="C106" s="30"/>
      <c r="D106" s="30"/>
      <c r="E106" s="30"/>
      <c r="F106" s="31"/>
      <c r="H106" s="29"/>
      <c r="I106" s="30"/>
      <c r="J106" s="30"/>
      <c r="K106" s="30"/>
      <c r="L106" s="30"/>
      <c r="M106" s="31"/>
    </row>
    <row r="107" spans="1:13">
      <c r="A107" s="32"/>
      <c r="B107" s="33"/>
      <c r="C107" s="33"/>
      <c r="D107" s="33"/>
      <c r="E107" s="33"/>
      <c r="F107" s="34"/>
      <c r="H107" s="32"/>
      <c r="I107" s="33"/>
      <c r="J107" s="33"/>
      <c r="K107" s="33"/>
      <c r="L107" s="33"/>
      <c r="M107" s="34"/>
    </row>
    <row r="108" spans="1:13" ht="15" customHeight="1">
      <c r="D108" s="19"/>
    </row>
    <row r="109" spans="1:13">
      <c r="D109" s="18"/>
    </row>
    <row r="111" spans="1:13">
      <c r="D111" s="5" t="str">
        <f t="shared" si="0"/>
        <v/>
      </c>
    </row>
    <row r="114" spans="1:13">
      <c r="D114" s="5" t="str">
        <f t="shared" si="0"/>
        <v/>
      </c>
    </row>
    <row r="115" spans="1:13">
      <c r="D115" s="5" t="str">
        <f t="shared" si="0"/>
        <v/>
      </c>
    </row>
    <row r="116" spans="1:13">
      <c r="A116" s="35" t="s">
        <v>72</v>
      </c>
      <c r="B116" s="35"/>
      <c r="C116" s="35"/>
      <c r="E116" s="35" t="s">
        <v>73</v>
      </c>
      <c r="F116" s="35"/>
      <c r="H116" s="35" t="s">
        <v>72</v>
      </c>
      <c r="I116" s="35"/>
      <c r="J116" s="35"/>
      <c r="L116" s="35" t="s">
        <v>73</v>
      </c>
      <c r="M116" s="35"/>
    </row>
    <row r="117" spans="1:13">
      <c r="D117" s="5" t="str">
        <f t="shared" si="0"/>
        <v/>
      </c>
    </row>
    <row r="118" spans="1:13">
      <c r="D118" s="5" t="str">
        <f t="shared" ref="D118:D177" si="4">IF(OR(ISBLANK(B118),ISBLANK(C118)),"",ROUND((C118-B118)*24,2))</f>
        <v/>
      </c>
    </row>
    <row r="119" spans="1:13">
      <c r="D119" s="5" t="str">
        <f t="shared" si="4"/>
        <v/>
      </c>
    </row>
    <row r="120" spans="1:13">
      <c r="D120" s="5" t="str">
        <f t="shared" si="4"/>
        <v/>
      </c>
    </row>
    <row r="121" spans="1:13">
      <c r="D121" s="5" t="str">
        <f t="shared" si="4"/>
        <v/>
      </c>
    </row>
    <row r="122" spans="1:13">
      <c r="D122" s="5" t="str">
        <f t="shared" si="4"/>
        <v/>
      </c>
    </row>
    <row r="123" spans="1:13">
      <c r="D123" s="5" t="str">
        <f t="shared" si="4"/>
        <v/>
      </c>
    </row>
    <row r="124" spans="1:13">
      <c r="D124" s="5" t="str">
        <f t="shared" si="4"/>
        <v/>
      </c>
    </row>
    <row r="125" spans="1:13" ht="18.5">
      <c r="A125" s="36" t="s">
        <v>50</v>
      </c>
      <c r="B125" s="36"/>
      <c r="C125" s="36"/>
      <c r="D125" s="36"/>
      <c r="E125" s="36" t="s">
        <v>51</v>
      </c>
      <c r="F125" s="36"/>
    </row>
    <row r="126" spans="1:13" ht="30" customHeight="1">
      <c r="A126" s="10" t="s">
        <v>52</v>
      </c>
      <c r="B126" s="43"/>
      <c r="C126" s="44"/>
      <c r="D126" s="45"/>
      <c r="E126" s="10" t="s">
        <v>53</v>
      </c>
      <c r="F126" s="2"/>
    </row>
    <row r="127" spans="1:13" ht="30" customHeight="1">
      <c r="A127" s="11" t="s">
        <v>54</v>
      </c>
      <c r="B127" s="43"/>
      <c r="C127" s="44"/>
      <c r="D127" s="45"/>
      <c r="E127" s="10" t="s">
        <v>55</v>
      </c>
      <c r="F127" s="2"/>
    </row>
    <row r="128" spans="1:13" ht="30" customHeight="1">
      <c r="A128" s="12" t="s">
        <v>56</v>
      </c>
      <c r="B128" s="43"/>
      <c r="C128" s="44"/>
      <c r="D128" s="45"/>
      <c r="E128" s="10" t="s">
        <v>57</v>
      </c>
      <c r="F128" s="2"/>
    </row>
    <row r="129" spans="1:13" ht="30" customHeight="1">
      <c r="A129" s="10" t="s">
        <v>58</v>
      </c>
      <c r="B129" s="43"/>
      <c r="C129" s="44"/>
      <c r="D129" s="45"/>
      <c r="E129" s="13" t="s">
        <v>59</v>
      </c>
      <c r="F129" s="2"/>
    </row>
    <row r="130" spans="1:13">
      <c r="B130" s="14"/>
      <c r="C130" s="14"/>
      <c r="D130" s="14"/>
      <c r="E130" s="15"/>
    </row>
    <row r="131" spans="1:13" ht="18.5">
      <c r="A131" s="41" t="s">
        <v>76</v>
      </c>
      <c r="B131" s="41"/>
      <c r="C131" s="41"/>
      <c r="D131" s="41"/>
      <c r="E131" s="41"/>
      <c r="F131" s="41"/>
      <c r="H131" s="41" t="s">
        <v>76</v>
      </c>
      <c r="I131" s="41"/>
      <c r="J131" s="41"/>
      <c r="K131" s="41"/>
      <c r="L131" s="41"/>
      <c r="M131" s="41"/>
    </row>
    <row r="132" spans="1:13" ht="30" customHeight="1">
      <c r="A132" s="48" t="str">
        <f>IF(
  AND(Need_Eig,TRIM($B$4)="Sonderpädagogik",TRIM($B$5)="Hauptpraktikum II"),
  "Stunden eigener Unterricht: 13,5 Zeitstunden (7,5 Zeitstunden im studierten allgemeinbildenden Fach; bei Grundschule jeweils 3,75 Zeitstunden in Deutsch und Mathematik; zusätzlich 6 Zeitstunden zur Erprobung des Förderkonzepts)",
  IF(
    AND(Need_Eig,OR(TRIM($B$4)="Gymnasium",TRIM($B$4)="Regionale Schule")),
    "Stunden eigener Unterricht: 7,5 Zeitstunden pro Fach (insgesamt 15 Zeitstunden)",
    ""
  )
)</f>
        <v/>
      </c>
      <c r="B132" s="48"/>
      <c r="C132" s="48"/>
      <c r="D132" s="48"/>
      <c r="E132" s="48"/>
      <c r="F132" s="48"/>
      <c r="H132" s="42" t="str">
        <f>IF(
  AND(Need_Eig,TRIM($B$4)="Sonderpädagogik",TRIM($B$5)="Hauptpraktikum II"),
  "Stunden eigener Unterricht: 13,5 Zeitstunden (7,5 Zeitstunden im studierten allgemeinbildenden Fach; bei Grundschule jeweils 3,75 Zeitstunden in Deutsch und Mathematik; zusätzlich 6 Zeitstunden zur Erprobung des Förderkonzepts)",
  IF(
    AND(Need_Eig,OR(TRIM($B$4)="Gymnasium",TRIM($B$4)="Regionale Schule")),
    "Stunden eigener Unterricht: 7,5 Zeitstunden pro Fach (insgesamt 15 Zeitstunden)",
    ""
  )
)</f>
        <v/>
      </c>
      <c r="I132" s="42"/>
      <c r="J132" s="42"/>
      <c r="K132" s="42"/>
      <c r="L132" s="42"/>
      <c r="M132" s="42"/>
    </row>
    <row r="133" spans="1:13">
      <c r="A133" s="16" t="s">
        <v>61</v>
      </c>
      <c r="B133" s="16" t="s">
        <v>62</v>
      </c>
      <c r="C133" s="16" t="s">
        <v>63</v>
      </c>
      <c r="D133" s="16" t="s">
        <v>64</v>
      </c>
      <c r="E133" s="16" t="s">
        <v>65</v>
      </c>
      <c r="F133" s="16" t="s">
        <v>66</v>
      </c>
      <c r="H133" s="16" t="s">
        <v>61</v>
      </c>
      <c r="I133" s="16" t="s">
        <v>62</v>
      </c>
      <c r="J133" s="16" t="s">
        <v>63</v>
      </c>
      <c r="K133" s="16" t="s">
        <v>64</v>
      </c>
      <c r="L133" s="16" t="s">
        <v>65</v>
      </c>
      <c r="M133" s="16" t="s">
        <v>66</v>
      </c>
    </row>
    <row r="134" spans="1:13">
      <c r="A134" s="2"/>
      <c r="B134" s="4"/>
      <c r="C134" s="4"/>
      <c r="D134" s="10" t="str" cm="1">
        <f t="array" ref="D134">IF(Need_Eig,
     IF(OR(ISBLANK(B134),ISBLANK(C134)),"",ROUND(MOD(C134-B134,1)*24,2)),
     "")</f>
        <v/>
      </c>
      <c r="E134" s="2"/>
      <c r="F134" s="2"/>
      <c r="H134" s="2"/>
      <c r="I134" s="4"/>
      <c r="J134" s="4"/>
      <c r="K134" s="10" t="str" cm="1">
        <f t="array" ref="K134">IF(Need_Eig,
     IF(OR(ISBLANK(I134),ISBLANK(J134)),"",ROUND(MOD(J134-I134,1)*24,2)),
     "")</f>
        <v/>
      </c>
      <c r="L134" s="2"/>
      <c r="M134" s="2"/>
    </row>
    <row r="135" spans="1:13">
      <c r="A135" s="2"/>
      <c r="B135" s="2"/>
      <c r="C135" s="2"/>
      <c r="D135" s="10" t="str" cm="1">
        <f t="array" ref="D135">IF(Need_Eig,
     IF(OR(ISBLANK(B135),ISBLANK(C135)),"",ROUND(MOD(C135-B135,1)*24,2)),
     "")</f>
        <v/>
      </c>
      <c r="E135" s="2"/>
      <c r="F135" s="2"/>
      <c r="H135" s="2"/>
      <c r="I135" s="2"/>
      <c r="J135" s="2"/>
      <c r="K135" s="10" t="str" cm="1">
        <f t="array" ref="K135">IF(Need_Eig,
     IF(OR(ISBLANK(I135),ISBLANK(J135)),"",ROUND(MOD(J135-I135,1)*24,2)),
     "")</f>
        <v/>
      </c>
      <c r="L135" s="2"/>
      <c r="M135" s="2"/>
    </row>
    <row r="136" spans="1:13">
      <c r="A136" s="2"/>
      <c r="B136" s="2"/>
      <c r="C136" s="2"/>
      <c r="D136" s="10" t="str" cm="1">
        <f t="array" ref="D136">IF(Need_Eig,
     IF(OR(ISBLANK(B136),ISBLANK(C136)),"",ROUND(MOD(C136-B136,1)*24,2)),
     "")</f>
        <v/>
      </c>
      <c r="E136" s="2"/>
      <c r="F136" s="2"/>
      <c r="H136" s="2"/>
      <c r="I136" s="2"/>
      <c r="J136" s="2"/>
      <c r="K136" s="10" t="str" cm="1">
        <f t="array" ref="K136">IF(Need_Eig,
     IF(OR(ISBLANK(I136),ISBLANK(J136)),"",ROUND(MOD(J136-I136,1)*24,2)),
     "")</f>
        <v/>
      </c>
      <c r="L136" s="2"/>
      <c r="M136" s="2"/>
    </row>
    <row r="137" spans="1:13">
      <c r="A137" s="2"/>
      <c r="B137" s="2"/>
      <c r="C137" s="2"/>
      <c r="D137" s="10" t="str" cm="1">
        <f t="array" ref="D137">IF(Need_Eig,
     IF(OR(ISBLANK(B137),ISBLANK(C137)),"",ROUND(MOD(C137-B137,1)*24,2)),
     "")</f>
        <v/>
      </c>
      <c r="E137" s="2"/>
      <c r="F137" s="2"/>
      <c r="H137" s="2"/>
      <c r="I137" s="2"/>
      <c r="J137" s="2"/>
      <c r="K137" s="10" t="str" cm="1">
        <f t="array" ref="K137">IF(Need_Eig,
     IF(OR(ISBLANK(I137),ISBLANK(J137)),"",ROUND(MOD(J137-I137,1)*24,2)),
     "")</f>
        <v/>
      </c>
      <c r="L137" s="2"/>
      <c r="M137" s="2"/>
    </row>
    <row r="138" spans="1:13">
      <c r="A138" s="2"/>
      <c r="B138" s="2"/>
      <c r="C138" s="2"/>
      <c r="D138" s="10" t="str" cm="1">
        <f t="array" ref="D138">IF(Need_Eig,
     IF(OR(ISBLANK(B138),ISBLANK(C138)),"",ROUND(MOD(C138-B138,1)*24,2)),
     "")</f>
        <v/>
      </c>
      <c r="E138" s="2"/>
      <c r="F138" s="2"/>
      <c r="H138" s="2"/>
      <c r="I138" s="2"/>
      <c r="J138" s="2"/>
      <c r="K138" s="10" t="str" cm="1">
        <f t="array" ref="K138">IF(Need_Eig,
     IF(OR(ISBLANK(I138),ISBLANK(J138)),"",ROUND(MOD(J138-I138,1)*24,2)),
     "")</f>
        <v/>
      </c>
      <c r="L138" s="2"/>
      <c r="M138" s="2"/>
    </row>
    <row r="139" spans="1:13">
      <c r="A139" s="2"/>
      <c r="B139" s="2"/>
      <c r="C139" s="2"/>
      <c r="D139" s="10" t="str" cm="1">
        <f t="array" ref="D139">IF(Need_Eig,
     IF(OR(ISBLANK(B139),ISBLANK(C139)),"",ROUND(MOD(C139-B139,1)*24,2)),
     "")</f>
        <v/>
      </c>
      <c r="E139" s="2"/>
      <c r="F139" s="2"/>
      <c r="H139" s="2"/>
      <c r="I139" s="2"/>
      <c r="J139" s="2"/>
      <c r="K139" s="10" t="str" cm="1">
        <f t="array" ref="K139">IF(Need_Eig,
     IF(OR(ISBLANK(I139),ISBLANK(J139)),"",ROUND(MOD(J139-I139,1)*24,2)),
     "")</f>
        <v/>
      </c>
      <c r="L139" s="2"/>
      <c r="M139" s="2"/>
    </row>
    <row r="140" spans="1:13">
      <c r="A140" s="2"/>
      <c r="B140" s="2"/>
      <c r="C140" s="2"/>
      <c r="D140" s="10" t="str" cm="1">
        <f t="array" ref="D140">IF(Need_Eig,
     IF(OR(ISBLANK(B140),ISBLANK(C140)),"",ROUND(MOD(C140-B140,1)*24,2)),
     "")</f>
        <v/>
      </c>
      <c r="E140" s="2"/>
      <c r="F140" s="2"/>
      <c r="H140" s="2"/>
      <c r="I140" s="2"/>
      <c r="J140" s="2"/>
      <c r="K140" s="10" t="str" cm="1">
        <f t="array" ref="K140">IF(Need_Eig,
     IF(OR(ISBLANK(I140),ISBLANK(J140)),"",ROUND(MOD(J140-I140,1)*24,2)),
     "")</f>
        <v/>
      </c>
      <c r="L140" s="2"/>
      <c r="M140" s="2"/>
    </row>
    <row r="141" spans="1:13">
      <c r="A141" s="2"/>
      <c r="B141" s="2"/>
      <c r="C141" s="2"/>
      <c r="D141" s="10" t="str" cm="1">
        <f t="array" ref="D141">IF(Need_Eig,
     IF(OR(ISBLANK(B141),ISBLANK(C141)),"",ROUND(MOD(C141-B141,1)*24,2)),
     "")</f>
        <v/>
      </c>
      <c r="E141" s="2"/>
      <c r="F141" s="2"/>
      <c r="H141" s="2"/>
      <c r="I141" s="2"/>
      <c r="J141" s="2"/>
      <c r="K141" s="10" t="str" cm="1">
        <f t="array" ref="K141">IF(Need_Eig,
     IF(OR(ISBLANK(I141),ISBLANK(J141)),"",ROUND(MOD(J141-I141,1)*24,2)),
     "")</f>
        <v/>
      </c>
      <c r="L141" s="2"/>
      <c r="M141" s="2"/>
    </row>
    <row r="142" spans="1:13">
      <c r="A142" s="2"/>
      <c r="B142" s="2"/>
      <c r="C142" s="2"/>
      <c r="D142" s="10" t="str" cm="1">
        <f t="array" ref="D142">IF(Need_Eig,
     IF(OR(ISBLANK(B142),ISBLANK(C142)),"",ROUND(MOD(C142-B142,1)*24,2)),
     "")</f>
        <v/>
      </c>
      <c r="E142" s="2"/>
      <c r="F142" s="2"/>
      <c r="H142" s="2"/>
      <c r="I142" s="2"/>
      <c r="J142" s="2"/>
      <c r="K142" s="10" t="str" cm="1">
        <f t="array" ref="K142">IF(Need_Eig,
     IF(OR(ISBLANK(I142),ISBLANK(J142)),"",ROUND(MOD(J142-I142,1)*24,2)),
     "")</f>
        <v/>
      </c>
      <c r="L142" s="2"/>
      <c r="M142" s="2"/>
    </row>
    <row r="143" spans="1:13">
      <c r="A143" s="2"/>
      <c r="B143" s="2"/>
      <c r="C143" s="2"/>
      <c r="D143" s="10" t="str" cm="1">
        <f t="array" ref="D143">IF(Need_Eig,
     IF(OR(ISBLANK(B143),ISBLANK(C143)),"",ROUND(MOD(C143-B143,1)*24,2)),
     "")</f>
        <v/>
      </c>
      <c r="E143" s="2"/>
      <c r="F143" s="2"/>
      <c r="H143" s="2"/>
      <c r="I143" s="2"/>
      <c r="J143" s="2"/>
      <c r="K143" s="10" t="str" cm="1">
        <f t="array" ref="K143">IF(Need_Eig,
     IF(OR(ISBLANK(I143),ISBLANK(J143)),"",ROUND(MOD(J143-I143,1)*24,2)),
     "")</f>
        <v/>
      </c>
      <c r="L143" s="2"/>
      <c r="M143" s="2"/>
    </row>
    <row r="144" spans="1:13">
      <c r="A144" s="2"/>
      <c r="B144" s="2"/>
      <c r="C144" s="2"/>
      <c r="D144" s="10" t="str" cm="1">
        <f t="array" ref="D144">IF(Need_Eig,
     IF(OR(ISBLANK(B144),ISBLANK(C144)),"",ROUND(MOD(C144-B144,1)*24,2)),
     "")</f>
        <v/>
      </c>
      <c r="E144" s="2"/>
      <c r="F144" s="2"/>
      <c r="H144" s="2"/>
      <c r="I144" s="2"/>
      <c r="J144" s="2"/>
      <c r="K144" s="10" t="str" cm="1">
        <f t="array" ref="K144">IF(Need_Eig,
     IF(OR(ISBLANK(I144),ISBLANK(J144)),"",ROUND(MOD(J144-I144,1)*24,2)),
     "")</f>
        <v/>
      </c>
      <c r="L144" s="2"/>
      <c r="M144" s="2"/>
    </row>
    <row r="145" spans="1:13">
      <c r="A145" s="2"/>
      <c r="B145" s="2"/>
      <c r="C145" s="2"/>
      <c r="D145" s="10" t="str" cm="1">
        <f t="array" ref="D145">IF(Need_Eig,
     IF(OR(ISBLANK(B145),ISBLANK(C145)),"",ROUND(MOD(C145-B145,1)*24,2)),
     "")</f>
        <v/>
      </c>
      <c r="E145" s="2"/>
      <c r="F145" s="2"/>
      <c r="H145" s="2"/>
      <c r="I145" s="2"/>
      <c r="J145" s="2"/>
      <c r="K145" s="10" t="str" cm="1">
        <f t="array" ref="K145">IF(Need_Eig,
     IF(OR(ISBLANK(I145),ISBLANK(J145)),"",ROUND(MOD(J145-I145,1)*24,2)),
     "")</f>
        <v/>
      </c>
      <c r="L145" s="2"/>
      <c r="M145" s="2"/>
    </row>
    <row r="146" spans="1:13">
      <c r="A146" s="2"/>
      <c r="B146" s="2"/>
      <c r="C146" s="2"/>
      <c r="D146" s="10" t="str" cm="1">
        <f t="array" ref="D146">IF(Need_Eig,
     IF(OR(ISBLANK(B146),ISBLANK(C146)),"",ROUND(MOD(C146-B146,1)*24,2)),
     "")</f>
        <v/>
      </c>
      <c r="E146" s="2"/>
      <c r="F146" s="2"/>
      <c r="H146" s="2"/>
      <c r="I146" s="2"/>
      <c r="J146" s="2"/>
      <c r="K146" s="10" t="str" cm="1">
        <f t="array" ref="K146">IF(Need_Eig,
     IF(OR(ISBLANK(I146),ISBLANK(J146)),"",ROUND(MOD(J146-I146,1)*24,2)),
     "")</f>
        <v/>
      </c>
      <c r="L146" s="2"/>
      <c r="M146" s="2"/>
    </row>
    <row r="147" spans="1:13">
      <c r="A147" s="2"/>
      <c r="B147" s="2"/>
      <c r="C147" s="2"/>
      <c r="D147" s="10" t="str" cm="1">
        <f t="array" ref="D147">IF(Need_Eig,
     IF(OR(ISBLANK(B147),ISBLANK(C147)),"",ROUND(MOD(C147-B147,1)*24,2)),
     "")</f>
        <v/>
      </c>
      <c r="E147" s="2"/>
      <c r="F147" s="2"/>
      <c r="H147" s="2"/>
      <c r="I147" s="2"/>
      <c r="J147" s="2"/>
      <c r="K147" s="10" t="str" cm="1">
        <f t="array" ref="K147">IF(Need_Eig,
     IF(OR(ISBLANK(I147),ISBLANK(J147)),"",ROUND(MOD(J147-I147,1)*24,2)),
     "")</f>
        <v/>
      </c>
      <c r="L147" s="2"/>
      <c r="M147" s="2"/>
    </row>
    <row r="148" spans="1:13">
      <c r="A148" s="2"/>
      <c r="B148" s="2"/>
      <c r="C148" s="2"/>
      <c r="D148" s="10" t="str" cm="1">
        <f t="array" ref="D148">IF(Need_Eig,
     IF(OR(ISBLANK(B148),ISBLANK(C148)),"",ROUND(MOD(C148-B148,1)*24,2)),
     "")</f>
        <v/>
      </c>
      <c r="E148" s="2"/>
      <c r="F148" s="2"/>
      <c r="H148" s="2"/>
      <c r="I148" s="2"/>
      <c r="J148" s="2"/>
      <c r="K148" s="10" t="str" cm="1">
        <f t="array" ref="K148">IF(Need_Eig,
     IF(OR(ISBLANK(I148),ISBLANK(J148)),"",ROUND(MOD(J148-I148,1)*24,2)),
     "")</f>
        <v/>
      </c>
      <c r="L148" s="2"/>
      <c r="M148" s="2"/>
    </row>
    <row r="149" spans="1:13">
      <c r="A149" s="2"/>
      <c r="B149" s="2"/>
      <c r="C149" s="2"/>
      <c r="D149" s="10" t="str" cm="1">
        <f t="array" ref="D149">IF(Need_Eig,
     IF(OR(ISBLANK(B149),ISBLANK(C149)),"",ROUND(MOD(C149-B149,1)*24,2)),
     "")</f>
        <v/>
      </c>
      <c r="E149" s="2"/>
      <c r="F149" s="2"/>
      <c r="H149" s="2"/>
      <c r="I149" s="2"/>
      <c r="J149" s="2"/>
      <c r="K149" s="10" t="str" cm="1">
        <f t="array" ref="K149">IF(Need_Eig,
     IF(OR(ISBLANK(I149),ISBLANK(J149)),"",ROUND(MOD(J149-I149,1)*24,2)),
     "")</f>
        <v/>
      </c>
      <c r="L149" s="2"/>
      <c r="M149" s="2"/>
    </row>
    <row r="150" spans="1:13">
      <c r="A150" s="2"/>
      <c r="B150" s="2"/>
      <c r="C150" s="2"/>
      <c r="D150" s="10" t="str" cm="1">
        <f t="array" ref="D150">IF(Need_Eig,
     IF(OR(ISBLANK(B150),ISBLANK(C150)),"",ROUND(MOD(C150-B150,1)*24,2)),
     "")</f>
        <v/>
      </c>
      <c r="E150" s="2"/>
      <c r="F150" s="2"/>
      <c r="H150" s="2"/>
      <c r="I150" s="2"/>
      <c r="J150" s="2"/>
      <c r="K150" s="10" t="str" cm="1">
        <f t="array" ref="K150">IF(Need_Eig,
     IF(OR(ISBLANK(I150),ISBLANK(J150)),"",ROUND(MOD(J150-I150,1)*24,2)),
     "")</f>
        <v/>
      </c>
      <c r="L150" s="2"/>
      <c r="M150" s="2"/>
    </row>
    <row r="151" spans="1:13">
      <c r="A151" s="2"/>
      <c r="B151" s="2"/>
      <c r="C151" s="2"/>
      <c r="D151" s="10" t="str" cm="1">
        <f t="array" ref="D151">IF(Need_Eig,
     IF(OR(ISBLANK(B151),ISBLANK(C151)),"",ROUND(MOD(C151-B151,1)*24,2)),
     "")</f>
        <v/>
      </c>
      <c r="E151" s="2"/>
      <c r="F151" s="2"/>
      <c r="H151" s="2"/>
      <c r="I151" s="2"/>
      <c r="J151" s="2"/>
      <c r="K151" s="10" t="str" cm="1">
        <f t="array" ref="K151">IF(Need_Eig,
     IF(OR(ISBLANK(I151),ISBLANK(J151)),"",ROUND(MOD(J151-I151,1)*24,2)),
     "")</f>
        <v/>
      </c>
      <c r="L151" s="2"/>
      <c r="M151" s="2"/>
    </row>
    <row r="152" spans="1:13">
      <c r="A152" s="2"/>
      <c r="B152" s="2"/>
      <c r="C152" s="2"/>
      <c r="D152" s="10" t="str" cm="1">
        <f t="array" ref="D152">IF(Need_Eig,
     IF(OR(ISBLANK(B152),ISBLANK(C152)),"",ROUND(MOD(C152-B152,1)*24,2)),
     "")</f>
        <v/>
      </c>
      <c r="E152" s="2"/>
      <c r="F152" s="2"/>
      <c r="H152" s="2"/>
      <c r="I152" s="2"/>
      <c r="J152" s="2"/>
      <c r="K152" s="10" t="str" cm="1">
        <f t="array" ref="K152">IF(Need_Eig,
     IF(OR(ISBLANK(I152),ISBLANK(J152)),"",ROUND(MOD(J152-I152,1)*24,2)),
     "")</f>
        <v/>
      </c>
      <c r="L152" s="2"/>
      <c r="M152" s="2"/>
    </row>
    <row r="153" spans="1:13">
      <c r="A153" s="2"/>
      <c r="B153" s="2"/>
      <c r="C153" s="2"/>
      <c r="D153" s="10" t="str" cm="1">
        <f t="array" ref="D153">IF(Need_Eig,
     IF(OR(ISBLANK(B153),ISBLANK(C153)),"",ROUND(MOD(C153-B153,1)*24,2)),
     "")</f>
        <v/>
      </c>
      <c r="E153" s="2"/>
      <c r="F153" s="2"/>
      <c r="H153" s="2"/>
      <c r="I153" s="2"/>
      <c r="J153" s="2"/>
      <c r="K153" s="10" t="str" cm="1">
        <f t="array" ref="K153">IF(Need_Eig,
     IF(OR(ISBLANK(I153),ISBLANK(J153)),"",ROUND(MOD(J153-I153,1)*24,2)),
     "")</f>
        <v/>
      </c>
      <c r="L153" s="2"/>
      <c r="M153" s="2"/>
    </row>
    <row r="154" spans="1:13">
      <c r="A154" s="2"/>
      <c r="B154" s="2"/>
      <c r="C154" s="2"/>
      <c r="D154" s="10" t="str" cm="1">
        <f t="array" ref="D154">IF(Need_Eig,
     IF(OR(ISBLANK(B154),ISBLANK(C154)),"",ROUND(MOD(C154-B154,1)*24,2)),
     "")</f>
        <v/>
      </c>
      <c r="E154" s="2"/>
      <c r="F154" s="2"/>
      <c r="H154" s="2"/>
      <c r="I154" s="2"/>
      <c r="J154" s="2"/>
      <c r="K154" s="10" t="str" cm="1">
        <f t="array" ref="K154">IF(Need_Eig,
     IF(OR(ISBLANK(I154),ISBLANK(J154)),"",ROUND(MOD(J154-I154,1)*24,2)),
     "")</f>
        <v/>
      </c>
      <c r="L154" s="2"/>
      <c r="M154" s="2"/>
    </row>
    <row r="155" spans="1:13">
      <c r="A155" s="2"/>
      <c r="B155" s="2"/>
      <c r="C155" s="2"/>
      <c r="D155" s="10" t="str" cm="1">
        <f t="array" ref="D155">IF(Need_Eig,
     IF(OR(ISBLANK(B155),ISBLANK(C155)),"",ROUND(MOD(C155-B155,1)*24,2)),
     "")</f>
        <v/>
      </c>
      <c r="E155" s="2"/>
      <c r="F155" s="2"/>
      <c r="H155" s="2"/>
      <c r="I155" s="2"/>
      <c r="J155" s="2"/>
      <c r="K155" s="10" t="str" cm="1">
        <f t="array" ref="K155">IF(Need_Eig,
     IF(OR(ISBLANK(I155),ISBLANK(J155)),"",ROUND(MOD(J155-I155,1)*24,2)),
     "")</f>
        <v/>
      </c>
      <c r="L155" s="2"/>
      <c r="M155" s="2"/>
    </row>
    <row r="156" spans="1:13">
      <c r="A156" s="2"/>
      <c r="B156" s="2"/>
      <c r="C156" s="2"/>
      <c r="D156" s="10" t="str" cm="1">
        <f t="array" ref="D156">IF(Need_Eig,
     IF(OR(ISBLANK(B156),ISBLANK(C156)),"",ROUND(MOD(C156-B156,1)*24,2)),
     "")</f>
        <v/>
      </c>
      <c r="E156" s="2"/>
      <c r="F156" s="2"/>
      <c r="H156" s="2"/>
      <c r="I156" s="2"/>
      <c r="J156" s="2"/>
      <c r="K156" s="10" t="str" cm="1">
        <f t="array" ref="K156">IF(Need_Eig,
     IF(OR(ISBLANK(I156),ISBLANK(J156)),"",ROUND(MOD(J156-I156,1)*24,2)),
     "")</f>
        <v/>
      </c>
      <c r="L156" s="2"/>
      <c r="M156" s="2"/>
    </row>
    <row r="157" spans="1:13">
      <c r="A157" s="2"/>
      <c r="B157" s="2"/>
      <c r="C157" s="2"/>
      <c r="D157" s="10" t="str" cm="1">
        <f t="array" ref="D157">IF(Need_Eig,
     IF(OR(ISBLANK(B157),ISBLANK(C157)),"",ROUND(MOD(C157-B157,1)*24,2)),
     "")</f>
        <v/>
      </c>
      <c r="E157" s="2"/>
      <c r="F157" s="2"/>
      <c r="H157" s="2"/>
      <c r="I157" s="2"/>
      <c r="J157" s="2"/>
      <c r="K157" s="10" t="str" cm="1">
        <f t="array" ref="K157">IF(Need_Eig,
     IF(OR(ISBLANK(I157),ISBLANK(J157)),"",ROUND(MOD(J157-I157,1)*24,2)),
     "")</f>
        <v/>
      </c>
      <c r="L157" s="2"/>
      <c r="M157" s="2"/>
    </row>
    <row r="158" spans="1:13">
      <c r="A158" s="37" t="s">
        <v>67</v>
      </c>
      <c r="B158" s="38"/>
      <c r="C158" s="39"/>
      <c r="D158" s="17" t="str" cm="1">
        <f t="array" ref="D158">IF(Need_Eig,ROUND(SUM(D134:D157)+SUM(K134:K157),2),"")</f>
        <v/>
      </c>
      <c r="E158" s="10"/>
      <c r="F158" s="10"/>
      <c r="H158" s="37" t="s">
        <v>67</v>
      </c>
      <c r="I158" s="38"/>
      <c r="J158" s="39"/>
      <c r="K158" s="17" t="str" cm="1">
        <f t="array" ref="K158">IF(Need_Eig,D158,"")</f>
        <v/>
      </c>
      <c r="L158" s="10"/>
      <c r="M158" s="10"/>
    </row>
    <row r="159" spans="1:13">
      <c r="A159" s="37" t="s">
        <v>68</v>
      </c>
      <c r="B159" s="38"/>
      <c r="C159" s="39"/>
      <c r="D159" s="17" t="str" cm="1">
        <f t="array" ref="D159">IF(Need_Eig,
 IFERROR(
   INDEX(Vorgaben!$D:$D,
     MATCH(TRIM($B$4)&amp;"|"&amp;TRIM($B$5)&amp;"|Eigener Unterricht",Vorgaben!$E:$E,0)
   ),
  0
 ),
"")</f>
        <v/>
      </c>
      <c r="E159" s="10"/>
      <c r="F159" s="10"/>
      <c r="H159" s="37" t="s">
        <v>68</v>
      </c>
      <c r="I159" s="38"/>
      <c r="J159" s="39"/>
      <c r="K159" s="17" t="str" cm="1">
        <f t="array" ref="K159">IF(Need_Eig,D159,"")</f>
        <v/>
      </c>
      <c r="L159" s="10"/>
      <c r="M159" s="10"/>
    </row>
    <row r="160" spans="1:13">
      <c r="A160" s="37" t="s">
        <v>69</v>
      </c>
      <c r="B160" s="38"/>
      <c r="C160" s="39"/>
      <c r="D160" s="17" t="str" cm="1">
        <f t="array" ref="D160">IF(Need_Eig,ROUND(D159-D158,2),"")</f>
        <v/>
      </c>
      <c r="E160" s="10"/>
      <c r="F160" s="10"/>
      <c r="H160" s="37" t="s">
        <v>69</v>
      </c>
      <c r="I160" s="38"/>
      <c r="J160" s="39"/>
      <c r="K160" s="17" t="str" cm="1">
        <f t="array" ref="K160">IF(Need_Eig,D160,"")</f>
        <v/>
      </c>
      <c r="L160" s="10"/>
      <c r="M160" s="10"/>
    </row>
    <row r="161" spans="1:13">
      <c r="A161" s="40" t="s">
        <v>70</v>
      </c>
      <c r="B161" s="40"/>
      <c r="C161" s="40"/>
      <c r="D161" s="18" t="str" cm="1">
        <f t="array" ref="D161">IF(NOT(Need_Eig),"",IF(ROUND($D$160,2)&lt;=0,"erfüllt","nicht erfüllt"))</f>
        <v/>
      </c>
      <c r="H161" s="40" t="s">
        <v>70</v>
      </c>
      <c r="I161" s="40"/>
      <c r="J161" s="40"/>
      <c r="K161" s="18" t="str" cm="1">
        <f t="array" ref="K161">IF(Need_Eig,D161,"")</f>
        <v/>
      </c>
    </row>
    <row r="162" spans="1:13">
      <c r="D162" s="18"/>
    </row>
    <row r="163" spans="1:13" ht="14.5" customHeight="1">
      <c r="A163" s="25" t="s">
        <v>71</v>
      </c>
      <c r="B163" s="25"/>
      <c r="C163" s="25"/>
      <c r="D163" s="25"/>
      <c r="E163" s="20"/>
      <c r="F163" s="20"/>
      <c r="H163" s="25" t="s">
        <v>71</v>
      </c>
      <c r="I163" s="25"/>
      <c r="J163" s="25"/>
      <c r="K163" s="25"/>
      <c r="L163" s="20"/>
      <c r="M163" s="20"/>
    </row>
    <row r="164" spans="1:13">
      <c r="A164" s="26"/>
      <c r="B164" s="27"/>
      <c r="C164" s="27"/>
      <c r="D164" s="27"/>
      <c r="E164" s="27"/>
      <c r="F164" s="28"/>
      <c r="H164" s="26"/>
      <c r="I164" s="27"/>
      <c r="J164" s="27"/>
      <c r="K164" s="27"/>
      <c r="L164" s="27"/>
      <c r="M164" s="28"/>
    </row>
    <row r="165" spans="1:13">
      <c r="A165" s="29"/>
      <c r="B165" s="30"/>
      <c r="C165" s="30"/>
      <c r="D165" s="30"/>
      <c r="E165" s="30"/>
      <c r="F165" s="31"/>
      <c r="H165" s="29"/>
      <c r="I165" s="30"/>
      <c r="J165" s="30"/>
      <c r="K165" s="30"/>
      <c r="L165" s="30"/>
      <c r="M165" s="31"/>
    </row>
    <row r="166" spans="1:13">
      <c r="A166" s="29"/>
      <c r="B166" s="30"/>
      <c r="C166" s="30"/>
      <c r="D166" s="30"/>
      <c r="E166" s="30"/>
      <c r="F166" s="31"/>
      <c r="H166" s="29"/>
      <c r="I166" s="30"/>
      <c r="J166" s="30"/>
      <c r="K166" s="30"/>
      <c r="L166" s="30"/>
      <c r="M166" s="31"/>
    </row>
    <row r="167" spans="1:13">
      <c r="A167" s="29"/>
      <c r="B167" s="30"/>
      <c r="C167" s="30"/>
      <c r="D167" s="30"/>
      <c r="E167" s="30"/>
      <c r="F167" s="31"/>
      <c r="H167" s="29"/>
      <c r="I167" s="30"/>
      <c r="J167" s="30"/>
      <c r="K167" s="30"/>
      <c r="L167" s="30"/>
      <c r="M167" s="31"/>
    </row>
    <row r="168" spans="1:13">
      <c r="A168" s="29"/>
      <c r="B168" s="30"/>
      <c r="C168" s="30"/>
      <c r="D168" s="30"/>
      <c r="E168" s="30"/>
      <c r="F168" s="31"/>
      <c r="H168" s="29"/>
      <c r="I168" s="30"/>
      <c r="J168" s="30"/>
      <c r="K168" s="30"/>
      <c r="L168" s="30"/>
      <c r="M168" s="31"/>
    </row>
    <row r="169" spans="1:13">
      <c r="A169" s="32"/>
      <c r="B169" s="33"/>
      <c r="C169" s="33"/>
      <c r="D169" s="33"/>
      <c r="E169" s="33"/>
      <c r="F169" s="34"/>
      <c r="H169" s="32"/>
      <c r="I169" s="33"/>
      <c r="J169" s="33"/>
      <c r="K169" s="33"/>
      <c r="L169" s="33"/>
      <c r="M169" s="34"/>
    </row>
    <row r="170" spans="1:13">
      <c r="D170" s="19"/>
      <c r="K170" s="19"/>
    </row>
    <row r="171" spans="1:13">
      <c r="D171" s="5" t="str">
        <f t="shared" si="4"/>
        <v/>
      </c>
      <c r="K171" s="5" t="str">
        <f t="shared" ref="K171" si="5">IF(OR(ISBLANK(I171),ISBLANK(J171)),"",ROUND((J171-I171)*24,2))</f>
        <v/>
      </c>
    </row>
    <row r="173" spans="1:13">
      <c r="D173" s="5" t="str">
        <f t="shared" ref="D173" si="6">IF(OR(ISBLANK(B173),ISBLANK(C173)),"",ROUND((C173-B173)*24,2))</f>
        <v/>
      </c>
      <c r="K173" s="5" t="str">
        <f t="shared" ref="K173:K174" si="7">IF(OR(ISBLANK(I173),ISBLANK(J173)),"",ROUND((J173-I173)*24,2))</f>
        <v/>
      </c>
    </row>
    <row r="174" spans="1:13">
      <c r="D174" s="5" t="str">
        <f t="shared" si="4"/>
        <v/>
      </c>
      <c r="K174" s="5" t="str">
        <f t="shared" si="7"/>
        <v/>
      </c>
    </row>
    <row r="176" spans="1:13">
      <c r="D176" s="5" t="str">
        <f t="shared" si="4"/>
        <v/>
      </c>
      <c r="K176" s="5" t="str">
        <f t="shared" ref="K176:K177" si="8">IF(OR(ISBLANK(I176),ISBLANK(J176)),"",ROUND((J176-I176)*24,2))</f>
        <v/>
      </c>
    </row>
    <row r="177" spans="1:13">
      <c r="D177" s="5" t="str">
        <f t="shared" si="4"/>
        <v/>
      </c>
      <c r="K177" s="5" t="str">
        <f t="shared" si="8"/>
        <v/>
      </c>
    </row>
    <row r="178" spans="1:13">
      <c r="A178" s="35" t="s">
        <v>72</v>
      </c>
      <c r="B178" s="35"/>
      <c r="C178" s="35"/>
      <c r="E178" s="35" t="s">
        <v>73</v>
      </c>
      <c r="F178" s="35"/>
      <c r="H178" s="35" t="s">
        <v>72</v>
      </c>
      <c r="I178" s="35"/>
      <c r="J178" s="35"/>
      <c r="L178" s="35" t="s">
        <v>73</v>
      </c>
      <c r="M178" s="35"/>
    </row>
    <row r="179" spans="1:13">
      <c r="D179" s="5" t="str">
        <f t="shared" ref="D179:D186" si="9">IF(OR(ISBLANK(B179),ISBLANK(C179)),"",ROUND((C179-B179)*24,2))</f>
        <v/>
      </c>
      <c r="K179" s="5" t="str">
        <f t="shared" ref="K179:K186" si="10">IF(OR(ISBLANK(I179),ISBLANK(J179)),"",ROUND((J179-I179)*24,2))</f>
        <v/>
      </c>
    </row>
    <row r="180" spans="1:13">
      <c r="D180" s="5" t="str">
        <f t="shared" si="9"/>
        <v/>
      </c>
      <c r="K180" s="5" t="str">
        <f t="shared" si="10"/>
        <v/>
      </c>
    </row>
    <row r="181" spans="1:13">
      <c r="D181" s="5" t="str">
        <f t="shared" si="9"/>
        <v/>
      </c>
      <c r="K181" s="5" t="str">
        <f t="shared" si="10"/>
        <v/>
      </c>
    </row>
    <row r="182" spans="1:13">
      <c r="D182" s="5" t="str">
        <f t="shared" si="9"/>
        <v/>
      </c>
      <c r="K182" s="5" t="str">
        <f t="shared" si="10"/>
        <v/>
      </c>
    </row>
    <row r="183" spans="1:13">
      <c r="D183" s="5" t="str">
        <f t="shared" si="9"/>
        <v/>
      </c>
      <c r="K183" s="5" t="str">
        <f t="shared" si="10"/>
        <v/>
      </c>
    </row>
    <row r="184" spans="1:13">
      <c r="D184" s="5" t="str">
        <f t="shared" si="9"/>
        <v/>
      </c>
      <c r="K184" s="5" t="str">
        <f t="shared" si="10"/>
        <v/>
      </c>
    </row>
    <row r="185" spans="1:13">
      <c r="D185" s="5" t="str">
        <f t="shared" si="9"/>
        <v/>
      </c>
      <c r="K185" s="5" t="str">
        <f t="shared" si="10"/>
        <v/>
      </c>
    </row>
    <row r="186" spans="1:13">
      <c r="D186" s="5" t="str">
        <f t="shared" si="9"/>
        <v/>
      </c>
      <c r="K186" s="5" t="str">
        <f t="shared" si="10"/>
        <v/>
      </c>
    </row>
    <row r="188" spans="1:13" ht="18.5">
      <c r="A188" s="36" t="s">
        <v>50</v>
      </c>
      <c r="B188" s="36"/>
      <c r="C188" s="36"/>
      <c r="D188" s="36"/>
      <c r="E188" s="36" t="s">
        <v>51</v>
      </c>
      <c r="F188" s="36"/>
    </row>
    <row r="189" spans="1:13" ht="30" customHeight="1">
      <c r="A189" s="10" t="s">
        <v>52</v>
      </c>
      <c r="B189" s="43"/>
      <c r="C189" s="44"/>
      <c r="D189" s="45"/>
      <c r="E189" s="10" t="s">
        <v>53</v>
      </c>
      <c r="F189" s="2"/>
    </row>
    <row r="190" spans="1:13" ht="30" customHeight="1">
      <c r="A190" s="11" t="s">
        <v>54</v>
      </c>
      <c r="B190" s="43"/>
      <c r="C190" s="44"/>
      <c r="D190" s="45"/>
      <c r="E190" s="10" t="s">
        <v>55</v>
      </c>
      <c r="F190" s="2"/>
    </row>
    <row r="191" spans="1:13" ht="30" customHeight="1">
      <c r="A191" s="12" t="s">
        <v>56</v>
      </c>
      <c r="B191" s="43"/>
      <c r="C191" s="44"/>
      <c r="D191" s="45"/>
      <c r="E191" s="10" t="s">
        <v>57</v>
      </c>
      <c r="F191" s="2"/>
    </row>
    <row r="192" spans="1:13" ht="30" customHeight="1">
      <c r="A192" s="10" t="s">
        <v>58</v>
      </c>
      <c r="B192" s="43"/>
      <c r="C192" s="44"/>
      <c r="D192" s="45"/>
      <c r="E192" s="13" t="s">
        <v>59</v>
      </c>
      <c r="F192" s="2"/>
    </row>
    <row r="193" spans="1:13">
      <c r="B193" s="14"/>
      <c r="C193" s="14"/>
      <c r="D193" s="14"/>
      <c r="E193" s="15"/>
    </row>
    <row r="194" spans="1:13" ht="18.5">
      <c r="A194" s="36" t="s">
        <v>77</v>
      </c>
      <c r="B194" s="36"/>
      <c r="C194" s="36"/>
      <c r="D194" s="36"/>
      <c r="E194" s="36"/>
      <c r="F194" s="36"/>
      <c r="H194" s="36" t="s">
        <v>81</v>
      </c>
      <c r="I194" s="36"/>
      <c r="J194" s="36"/>
      <c r="K194" s="36"/>
      <c r="L194" s="36"/>
      <c r="M194" s="36"/>
    </row>
    <row r="195" spans="1:13">
      <c r="A195" s="16" t="s">
        <v>61</v>
      </c>
      <c r="B195" s="16" t="s">
        <v>62</v>
      </c>
      <c r="C195" s="16" t="s">
        <v>63</v>
      </c>
      <c r="D195" s="16" t="s">
        <v>64</v>
      </c>
      <c r="E195" s="16" t="s">
        <v>75</v>
      </c>
      <c r="F195" s="16" t="s">
        <v>66</v>
      </c>
      <c r="H195" s="16" t="s">
        <v>61</v>
      </c>
      <c r="I195" s="16" t="s">
        <v>62</v>
      </c>
      <c r="J195" s="16" t="s">
        <v>63</v>
      </c>
      <c r="K195" s="16" t="s">
        <v>64</v>
      </c>
      <c r="L195" s="16" t="s">
        <v>75</v>
      </c>
      <c r="M195" s="16" t="s">
        <v>66</v>
      </c>
    </row>
    <row r="196" spans="1:13">
      <c r="A196" s="2"/>
      <c r="B196" s="3"/>
      <c r="C196" s="3"/>
      <c r="D196" s="10" t="str" cm="1">
        <f t="array" ref="D196">IF(Need_Anw,
     IF(OR(ISBLANK(B196),ISBLANK(C196)),"",ROUND(MOD(C196-B196,1)*24,2)),
     "")</f>
        <v/>
      </c>
      <c r="E196" s="2"/>
      <c r="F196" s="2"/>
      <c r="H196" s="2"/>
      <c r="I196" s="3"/>
      <c r="J196" s="3"/>
      <c r="K196" s="10" t="str" cm="1">
        <f t="array" ref="K196">IF(Need_Anw,
     IF(OR(ISBLANK(I196),ISBLANK(J196)),"",ROUND(MOD(J196-I196,1)*24,2)),
     "")</f>
        <v/>
      </c>
      <c r="L196" s="2"/>
      <c r="M196" s="2"/>
    </row>
    <row r="197" spans="1:13">
      <c r="A197" s="2"/>
      <c r="B197" s="4"/>
      <c r="C197" s="4"/>
      <c r="D197" s="10" t="str" cm="1">
        <f t="array" ref="D197">IF(Need_Anw,
     IF(OR(ISBLANK(B197),ISBLANK(C197)),"",ROUND(MOD(C197-B197,1)*24,2)),
     "")</f>
        <v/>
      </c>
      <c r="E197" s="2"/>
      <c r="F197" s="2"/>
      <c r="H197" s="2"/>
      <c r="I197" s="4"/>
      <c r="J197" s="4"/>
      <c r="K197" s="10" t="str" cm="1">
        <f t="array" ref="K197">IF(Need_Anw,
     IF(OR(ISBLANK(I197),ISBLANK(J197)),"",ROUND(MOD(J197-I197,1)*24,2)),
     "")</f>
        <v/>
      </c>
      <c r="L197" s="2"/>
      <c r="M197" s="2"/>
    </row>
    <row r="198" spans="1:13">
      <c r="A198" s="2"/>
      <c r="B198" s="2"/>
      <c r="C198" s="2"/>
      <c r="D198" s="10" t="str" cm="1">
        <f t="array" ref="D198">IF(Need_Anw,
     IF(OR(ISBLANK(B198),ISBLANK(C198)),"",ROUND(MOD(C198-B198,1)*24,2)),
     "")</f>
        <v/>
      </c>
      <c r="E198" s="2"/>
      <c r="F198" s="2"/>
      <c r="H198" s="2"/>
      <c r="I198" s="2"/>
      <c r="J198" s="2"/>
      <c r="K198" s="10" t="str" cm="1">
        <f t="array" ref="K198">IF(Need_Anw,
     IF(OR(ISBLANK(I198),ISBLANK(J198)),"",ROUND(MOD(J198-I198,1)*24,2)),
     "")</f>
        <v/>
      </c>
      <c r="L198" s="2"/>
      <c r="M198" s="2"/>
    </row>
    <row r="199" spans="1:13">
      <c r="A199" s="2"/>
      <c r="B199" s="2"/>
      <c r="C199" s="2"/>
      <c r="D199" s="10" t="str" cm="1">
        <f t="array" ref="D199">IF(Need_Anw,
     IF(OR(ISBLANK(B199),ISBLANK(C199)),"",ROUND(MOD(C199-B199,1)*24,2)),
     "")</f>
        <v/>
      </c>
      <c r="E199" s="2"/>
      <c r="F199" s="2"/>
      <c r="H199" s="2"/>
      <c r="I199" s="2"/>
      <c r="J199" s="2"/>
      <c r="K199" s="10" t="str" cm="1">
        <f t="array" ref="K199">IF(Need_Anw,
     IF(OR(ISBLANK(I199),ISBLANK(J199)),"",ROUND(MOD(J199-I199,1)*24,2)),
     "")</f>
        <v/>
      </c>
      <c r="L199" s="2"/>
      <c r="M199" s="2"/>
    </row>
    <row r="200" spans="1:13">
      <c r="A200" s="2"/>
      <c r="B200" s="2"/>
      <c r="C200" s="2"/>
      <c r="D200" s="10" t="str" cm="1">
        <f t="array" ref="D200">IF(Need_Anw,
     IF(OR(ISBLANK(B200),ISBLANK(C200)),"",ROUND(MOD(C200-B200,1)*24,2)),
     "")</f>
        <v/>
      </c>
      <c r="E200" s="2"/>
      <c r="F200" s="2"/>
      <c r="H200" s="2"/>
      <c r="I200" s="2"/>
      <c r="J200" s="2"/>
      <c r="K200" s="10" t="str" cm="1">
        <f t="array" ref="K200">IF(Need_Anw,
     IF(OR(ISBLANK(I200),ISBLANK(J200)),"",ROUND(MOD(J200-I200,1)*24,2)),
     "")</f>
        <v/>
      </c>
      <c r="L200" s="2"/>
      <c r="M200" s="2"/>
    </row>
    <row r="201" spans="1:13">
      <c r="A201" s="2"/>
      <c r="B201" s="2"/>
      <c r="C201" s="2"/>
      <c r="D201" s="10" t="str" cm="1">
        <f t="array" ref="D201">IF(Need_Anw,
     IF(OR(ISBLANK(B201),ISBLANK(C201)),"",ROUND(MOD(C201-B201,1)*24,2)),
     "")</f>
        <v/>
      </c>
      <c r="E201" s="2"/>
      <c r="F201" s="2"/>
      <c r="H201" s="2"/>
      <c r="I201" s="2"/>
      <c r="J201" s="2"/>
      <c r="K201" s="10" t="str" cm="1">
        <f t="array" ref="K201">IF(Need_Anw,
     IF(OR(ISBLANK(I201),ISBLANK(J201)),"",ROUND(MOD(J201-I201,1)*24,2)),
     "")</f>
        <v/>
      </c>
      <c r="L201" s="2"/>
      <c r="M201" s="2"/>
    </row>
    <row r="202" spans="1:13">
      <c r="A202" s="2"/>
      <c r="B202" s="2"/>
      <c r="C202" s="2"/>
      <c r="D202" s="10" t="str" cm="1">
        <f t="array" ref="D202">IF(Need_Anw,
     IF(OR(ISBLANK(B202),ISBLANK(C202)),"",ROUND(MOD(C202-B202,1)*24,2)),
     "")</f>
        <v/>
      </c>
      <c r="E202" s="2"/>
      <c r="F202" s="2"/>
      <c r="H202" s="2"/>
      <c r="I202" s="2"/>
      <c r="J202" s="2"/>
      <c r="K202" s="10" t="str" cm="1">
        <f t="array" ref="K202">IF(Need_Anw,
     IF(OR(ISBLANK(I202),ISBLANK(J202)),"",ROUND(MOD(J202-I202,1)*24,2)),
     "")</f>
        <v/>
      </c>
      <c r="L202" s="2"/>
      <c r="M202" s="2"/>
    </row>
    <row r="203" spans="1:13">
      <c r="A203" s="2"/>
      <c r="B203" s="2"/>
      <c r="C203" s="2"/>
      <c r="D203" s="10" t="str" cm="1">
        <f t="array" ref="D203">IF(Need_Anw,
     IF(OR(ISBLANK(B203),ISBLANK(C203)),"",ROUND(MOD(C203-B203,1)*24,2)),
     "")</f>
        <v/>
      </c>
      <c r="E203" s="2"/>
      <c r="F203" s="2"/>
      <c r="H203" s="2"/>
      <c r="I203" s="2"/>
      <c r="J203" s="2"/>
      <c r="K203" s="10" t="str" cm="1">
        <f t="array" ref="K203">IF(Need_Anw,
     IF(OR(ISBLANK(I203),ISBLANK(J203)),"",ROUND(MOD(J203-I203,1)*24,2)),
     "")</f>
        <v/>
      </c>
      <c r="L203" s="2"/>
      <c r="M203" s="2"/>
    </row>
    <row r="204" spans="1:13">
      <c r="A204" s="2"/>
      <c r="B204" s="2"/>
      <c r="C204" s="2"/>
      <c r="D204" s="10" t="str" cm="1">
        <f t="array" ref="D204">IF(Need_Anw,
     IF(OR(ISBLANK(B204),ISBLANK(C204)),"",ROUND(MOD(C204-B204,1)*24,2)),
     "")</f>
        <v/>
      </c>
      <c r="E204" s="2"/>
      <c r="F204" s="2"/>
      <c r="H204" s="2"/>
      <c r="I204" s="2"/>
      <c r="J204" s="2"/>
      <c r="K204" s="10" t="str" cm="1">
        <f t="array" ref="K204">IF(Need_Anw,
     IF(OR(ISBLANK(I204),ISBLANK(J204)),"",ROUND(MOD(J204-I204,1)*24,2)),
     "")</f>
        <v/>
      </c>
      <c r="L204" s="2"/>
      <c r="M204" s="2"/>
    </row>
    <row r="205" spans="1:13">
      <c r="A205" s="2"/>
      <c r="B205" s="2"/>
      <c r="C205" s="2"/>
      <c r="D205" s="10" t="str" cm="1">
        <f t="array" ref="D205">IF(Need_Anw,
     IF(OR(ISBLANK(B205),ISBLANK(C205)),"",ROUND(MOD(C205-B205,1)*24,2)),
     "")</f>
        <v/>
      </c>
      <c r="E205" s="2"/>
      <c r="F205" s="2"/>
      <c r="H205" s="2"/>
      <c r="I205" s="2"/>
      <c r="J205" s="2"/>
      <c r="K205" s="10" t="str" cm="1">
        <f t="array" ref="K205">IF(Need_Anw,
     IF(OR(ISBLANK(I205),ISBLANK(J205)),"",ROUND(MOD(J205-I205,1)*24,2)),
     "")</f>
        <v/>
      </c>
      <c r="L205" s="2"/>
      <c r="M205" s="2"/>
    </row>
    <row r="206" spans="1:13">
      <c r="A206" s="2"/>
      <c r="B206" s="2"/>
      <c r="C206" s="2"/>
      <c r="D206" s="10" t="str" cm="1">
        <f t="array" ref="D206">IF(Need_Anw,
     IF(OR(ISBLANK(B206),ISBLANK(C206)),"",ROUND(MOD(C206-B206,1)*24,2)),
     "")</f>
        <v/>
      </c>
      <c r="E206" s="2"/>
      <c r="F206" s="2"/>
      <c r="H206" s="2"/>
      <c r="I206" s="2"/>
      <c r="J206" s="2"/>
      <c r="K206" s="10" t="str" cm="1">
        <f t="array" ref="K206">IF(Need_Anw,
     IF(OR(ISBLANK(I206),ISBLANK(J206)),"",ROUND(MOD(J206-I206,1)*24,2)),
     "")</f>
        <v/>
      </c>
      <c r="L206" s="2"/>
      <c r="M206" s="2"/>
    </row>
    <row r="207" spans="1:13">
      <c r="A207" s="2"/>
      <c r="B207" s="2"/>
      <c r="C207" s="2"/>
      <c r="D207" s="10" t="str" cm="1">
        <f t="array" ref="D207">IF(Need_Anw,
     IF(OR(ISBLANK(B207),ISBLANK(C207)),"",ROUND(MOD(C207-B207,1)*24,2)),
     "")</f>
        <v/>
      </c>
      <c r="E207" s="2"/>
      <c r="F207" s="2"/>
      <c r="H207" s="2"/>
      <c r="I207" s="2"/>
      <c r="J207" s="2"/>
      <c r="K207" s="10" t="str" cm="1">
        <f t="array" ref="K207">IF(Need_Anw,
     IF(OR(ISBLANK(I207),ISBLANK(J207)),"",ROUND(MOD(J207-I207,1)*24,2)),
     "")</f>
        <v/>
      </c>
      <c r="L207" s="2"/>
      <c r="M207" s="2"/>
    </row>
    <row r="208" spans="1:13">
      <c r="A208" s="2"/>
      <c r="B208" s="2"/>
      <c r="C208" s="2"/>
      <c r="D208" s="10" t="str" cm="1">
        <f t="array" ref="D208">IF(Need_Anw,
     IF(OR(ISBLANK(B208),ISBLANK(C208)),"",ROUND(MOD(C208-B208,1)*24,2)),
     "")</f>
        <v/>
      </c>
      <c r="E208" s="2"/>
      <c r="F208" s="2"/>
      <c r="H208" s="2"/>
      <c r="I208" s="2"/>
      <c r="J208" s="2"/>
      <c r="K208" s="10" t="str" cm="1">
        <f t="array" ref="K208">IF(Need_Anw,
     IF(OR(ISBLANK(I208),ISBLANK(J208)),"",ROUND(MOD(J208-I208,1)*24,2)),
     "")</f>
        <v/>
      </c>
      <c r="L208" s="2"/>
      <c r="M208" s="2"/>
    </row>
    <row r="209" spans="1:13" ht="15" customHeight="1">
      <c r="A209" s="2"/>
      <c r="B209" s="2"/>
      <c r="C209" s="2"/>
      <c r="D209" s="10" t="str" cm="1">
        <f t="array" ref="D209">IF(Need_Anw,
     IF(OR(ISBLANK(B209),ISBLANK(C209)),"",ROUND(MOD(C209-B209,1)*24,2)),
     "")</f>
        <v/>
      </c>
      <c r="E209" s="2"/>
      <c r="F209" s="2"/>
      <c r="H209" s="2"/>
      <c r="I209" s="2"/>
      <c r="J209" s="2"/>
      <c r="K209" s="10" t="str" cm="1">
        <f t="array" ref="K209">IF(Need_Anw,
     IF(OR(ISBLANK(I209),ISBLANK(J209)),"",ROUND(MOD(J209-I209,1)*24,2)),
     "")</f>
        <v/>
      </c>
      <c r="L209" s="2"/>
      <c r="M209" s="2"/>
    </row>
    <row r="210" spans="1:13">
      <c r="A210" s="2"/>
      <c r="B210" s="2"/>
      <c r="C210" s="2"/>
      <c r="D210" s="10" t="str" cm="1">
        <f t="array" ref="D210">IF(Need_Anw,
     IF(OR(ISBLANK(B210),ISBLANK(C210)),"",ROUND(MOD(C210-B210,1)*24,2)),
     "")</f>
        <v/>
      </c>
      <c r="E210" s="2"/>
      <c r="F210" s="2"/>
      <c r="H210" s="2"/>
      <c r="I210" s="2"/>
      <c r="J210" s="2"/>
      <c r="K210" s="10" t="str" cm="1">
        <f t="array" ref="K210">IF(Need_Anw,
     IF(OR(ISBLANK(I210),ISBLANK(J210)),"",ROUND(MOD(J210-I210,1)*24,2)),
     "")</f>
        <v/>
      </c>
      <c r="L210" s="2"/>
      <c r="M210" s="2"/>
    </row>
    <row r="211" spans="1:13">
      <c r="A211" s="2"/>
      <c r="B211" s="2"/>
      <c r="C211" s="2"/>
      <c r="D211" s="10" t="str" cm="1">
        <f t="array" ref="D211">IF(Need_Anw,
     IF(OR(ISBLANK(B211),ISBLANK(C211)),"",ROUND(MOD(C211-B211,1)*24,2)),
     "")</f>
        <v/>
      </c>
      <c r="E211" s="2"/>
      <c r="F211" s="2"/>
      <c r="H211" s="2"/>
      <c r="I211" s="2"/>
      <c r="J211" s="2"/>
      <c r="K211" s="10" t="str" cm="1">
        <f t="array" ref="K211">IF(Need_Anw,
     IF(OR(ISBLANK(I211),ISBLANK(J211)),"",ROUND(MOD(J211-I211,1)*24,2)),
     "")</f>
        <v/>
      </c>
      <c r="L211" s="2"/>
      <c r="M211" s="2"/>
    </row>
    <row r="212" spans="1:13">
      <c r="A212" s="2"/>
      <c r="B212" s="2"/>
      <c r="C212" s="2"/>
      <c r="D212" s="10" t="str" cm="1">
        <f t="array" ref="D212">IF(Need_Anw,
     IF(OR(ISBLANK(B212),ISBLANK(C212)),"",ROUND(MOD(C212-B212,1)*24,2)),
     "")</f>
        <v/>
      </c>
      <c r="E212" s="2"/>
      <c r="F212" s="2"/>
      <c r="H212" s="2"/>
      <c r="I212" s="2"/>
      <c r="J212" s="2"/>
      <c r="K212" s="10" t="str" cm="1">
        <f t="array" ref="K212">IF(Need_Anw,
     IF(OR(ISBLANK(I212),ISBLANK(J212)),"",ROUND(MOD(J212-I212,1)*24,2)),
     "")</f>
        <v/>
      </c>
      <c r="L212" s="2"/>
      <c r="M212" s="2"/>
    </row>
    <row r="213" spans="1:13">
      <c r="A213" s="2"/>
      <c r="B213" s="2"/>
      <c r="C213" s="2"/>
      <c r="D213" s="10" t="str" cm="1">
        <f t="array" ref="D213">IF(Need_Anw,
     IF(OR(ISBLANK(B213),ISBLANK(C213)),"",ROUND(MOD(C213-B213,1)*24,2)),
     "")</f>
        <v/>
      </c>
      <c r="E213" s="2"/>
      <c r="F213" s="2"/>
      <c r="H213" s="2"/>
      <c r="I213" s="2"/>
      <c r="J213" s="2"/>
      <c r="K213" s="10" t="str" cm="1">
        <f t="array" ref="K213">IF(Need_Anw,
     IF(OR(ISBLANK(I213),ISBLANK(J213)),"",ROUND(MOD(J213-I213,1)*24,2)),
     "")</f>
        <v/>
      </c>
      <c r="L213" s="2"/>
      <c r="M213" s="2"/>
    </row>
    <row r="214" spans="1:13">
      <c r="A214" s="2"/>
      <c r="B214" s="2"/>
      <c r="C214" s="2"/>
      <c r="D214" s="10" t="str" cm="1">
        <f t="array" ref="D214">IF(Need_Anw,
     IF(OR(ISBLANK(B214),ISBLANK(C214)),"",ROUND(MOD(C214-B214,1)*24,2)),
     "")</f>
        <v/>
      </c>
      <c r="E214" s="2"/>
      <c r="F214" s="2"/>
      <c r="H214" s="2"/>
      <c r="I214" s="2"/>
      <c r="J214" s="2"/>
      <c r="K214" s="10" t="str" cm="1">
        <f t="array" ref="K214">IF(Need_Anw,
     IF(OR(ISBLANK(I214),ISBLANK(J214)),"",ROUND(MOD(J214-I214,1)*24,2)),
     "")</f>
        <v/>
      </c>
      <c r="L214" s="2"/>
      <c r="M214" s="2"/>
    </row>
    <row r="215" spans="1:13">
      <c r="A215" s="2"/>
      <c r="B215" s="2"/>
      <c r="C215" s="2"/>
      <c r="D215" s="10" t="str" cm="1">
        <f t="array" ref="D215">IF(Need_Anw,
     IF(OR(ISBLANK(B215),ISBLANK(C215)),"",ROUND(MOD(C215-B215,1)*24,2)),
     "")</f>
        <v/>
      </c>
      <c r="E215" s="2"/>
      <c r="F215" s="2"/>
      <c r="H215" s="2"/>
      <c r="I215" s="2"/>
      <c r="J215" s="2"/>
      <c r="K215" s="10" t="str" cm="1">
        <f t="array" ref="K215">IF(Need_Anw,
     IF(OR(ISBLANK(I215),ISBLANK(J215)),"",ROUND(MOD(J215-I215,1)*24,2)),
     "")</f>
        <v/>
      </c>
      <c r="L215" s="2"/>
      <c r="M215" s="2"/>
    </row>
    <row r="216" spans="1:13" ht="15" customHeight="1">
      <c r="A216" s="2"/>
      <c r="B216" s="2"/>
      <c r="C216" s="2"/>
      <c r="D216" s="10" t="str" cm="1">
        <f t="array" ref="D216">IF(Need_Anw,
     IF(OR(ISBLANK(B216),ISBLANK(C216)),"",ROUND(MOD(C216-B216,1)*24,2)),
     "")</f>
        <v/>
      </c>
      <c r="E216" s="2"/>
      <c r="F216" s="2"/>
      <c r="H216" s="2"/>
      <c r="I216" s="2"/>
      <c r="J216" s="2"/>
      <c r="K216" s="10" t="str" cm="1">
        <f t="array" ref="K216">IF(Need_Anw,
     IF(OR(ISBLANK(I216),ISBLANK(J216)),"",ROUND(MOD(J216-I216,1)*24,2)),
     "")</f>
        <v/>
      </c>
      <c r="L216" s="2"/>
      <c r="M216" s="2"/>
    </row>
    <row r="217" spans="1:13">
      <c r="A217" s="2"/>
      <c r="B217" s="2"/>
      <c r="C217" s="2"/>
      <c r="D217" s="10" t="str" cm="1">
        <f t="array" ref="D217">IF(Need_Anw,
     IF(OR(ISBLANK(B217),ISBLANK(C217)),"",ROUND(MOD(C217-B217,1)*24,2)),
     "")</f>
        <v/>
      </c>
      <c r="E217" s="2"/>
      <c r="F217" s="2"/>
      <c r="H217" s="2"/>
      <c r="I217" s="2"/>
      <c r="J217" s="2"/>
      <c r="K217" s="10" t="str" cm="1">
        <f t="array" ref="K217">IF(Need_Anw,
     IF(OR(ISBLANK(I217),ISBLANK(J217)),"",ROUND(MOD(J217-I217,1)*24,2)),
     "")</f>
        <v/>
      </c>
      <c r="L217" s="2"/>
      <c r="M217" s="2"/>
    </row>
    <row r="218" spans="1:13">
      <c r="A218" s="2"/>
      <c r="B218" s="2"/>
      <c r="C218" s="2"/>
      <c r="D218" s="10" t="str" cm="1">
        <f t="array" ref="D218">IF(Need_Anw,
     IF(OR(ISBLANK(B218),ISBLANK(C218)),"",ROUND(MOD(C218-B218,1)*24,2)),
     "")</f>
        <v/>
      </c>
      <c r="E218" s="2"/>
      <c r="F218" s="2"/>
      <c r="H218" s="2"/>
      <c r="I218" s="2"/>
      <c r="J218" s="2"/>
      <c r="K218" s="10" t="str" cm="1">
        <f t="array" ref="K218">IF(Need_Anw,
     IF(OR(ISBLANK(I218),ISBLANK(J218)),"",ROUND(MOD(J218-I218,1)*24,2)),
     "")</f>
        <v/>
      </c>
      <c r="L218" s="2"/>
      <c r="M218" s="2"/>
    </row>
    <row r="219" spans="1:13">
      <c r="A219" s="2"/>
      <c r="B219" s="2"/>
      <c r="C219" s="2"/>
      <c r="D219" s="10" t="str" cm="1">
        <f t="array" ref="D219">IF(Need_Anw,
     IF(OR(ISBLANK(B219),ISBLANK(C219)),"",ROUND(MOD(C219-B219,1)*24,2)),
     "")</f>
        <v/>
      </c>
      <c r="E219" s="2"/>
      <c r="F219" s="2"/>
      <c r="H219" s="2"/>
      <c r="I219" s="2"/>
      <c r="J219" s="2"/>
      <c r="K219" s="10" t="str" cm="1">
        <f t="array" ref="K219">IF(Need_Anw,
     IF(OR(ISBLANK(I219),ISBLANK(J219)),"",ROUND(MOD(J219-I219,1)*24,2)),
     "")</f>
        <v/>
      </c>
      <c r="L219" s="2"/>
      <c r="M219" s="2"/>
    </row>
    <row r="220" spans="1:13">
      <c r="A220" s="2"/>
      <c r="B220" s="2"/>
      <c r="C220" s="2"/>
      <c r="D220" s="10" t="str" cm="1">
        <f t="array" ref="D220">IF(Need_Anw,
     IF(OR(ISBLANK(B220),ISBLANK(C220)),"",ROUND(MOD(C220-B220,1)*24,2)),
     "")</f>
        <v/>
      </c>
      <c r="E220" s="2"/>
      <c r="F220" s="2"/>
      <c r="H220" s="2"/>
      <c r="I220" s="2"/>
      <c r="J220" s="2"/>
      <c r="K220" s="10" t="str" cm="1">
        <f t="array" ref="K220">IF(Need_Anw,
     IF(OR(ISBLANK(I220),ISBLANK(J220)),"",ROUND(MOD(J220-I220,1)*24,2)),
     "")</f>
        <v/>
      </c>
      <c r="L220" s="2"/>
      <c r="M220" s="2"/>
    </row>
    <row r="221" spans="1:13">
      <c r="A221" s="37" t="s">
        <v>67</v>
      </c>
      <c r="B221" s="38"/>
      <c r="C221" s="39"/>
      <c r="D221" s="17" t="str" cm="1">
        <f t="array" ref="D221">IF(Need_Anw,ROUND(SUM(D196:D220)+SUM(K196:K220),2),"")</f>
        <v/>
      </c>
      <c r="E221" s="10"/>
      <c r="F221" s="10"/>
      <c r="H221" s="37" t="s">
        <v>67</v>
      </c>
      <c r="I221" s="38"/>
      <c r="J221" s="39"/>
      <c r="K221" s="17" t="str" cm="1">
        <f t="array" ref="K221">IF(Need_Anw,D221,"")</f>
        <v/>
      </c>
      <c r="L221" s="10"/>
      <c r="M221" s="10"/>
    </row>
    <row r="222" spans="1:13">
      <c r="A222" s="37" t="s">
        <v>68</v>
      </c>
      <c r="B222" s="38"/>
      <c r="C222" s="39"/>
      <c r="D222" s="17" t="str" cm="1">
        <f t="array" ref="D222">IF(Need_Anw,
 IFERROR(
   INDEX(Vorgaben!$D:$D,
     MATCH(TRIM($B$4)&amp;"|"&amp;TRIM($B$5)&amp;"|Anwesenheit",Vorgaben!$E:$E,0)
   ),
  0
 ),
"")</f>
        <v/>
      </c>
      <c r="E222" s="10"/>
      <c r="F222" s="10"/>
      <c r="H222" s="37" t="s">
        <v>68</v>
      </c>
      <c r="I222" s="38"/>
      <c r="J222" s="39"/>
      <c r="K222" s="17" t="str" cm="1">
        <f t="array" ref="K222">IF(Need_Anw,D222,"")</f>
        <v/>
      </c>
      <c r="L222" s="10"/>
      <c r="M222" s="10"/>
    </row>
    <row r="223" spans="1:13">
      <c r="A223" s="37" t="s">
        <v>69</v>
      </c>
      <c r="B223" s="38"/>
      <c r="C223" s="39"/>
      <c r="D223" s="17" t="str" cm="1">
        <f t="array" ref="D223">IF(Need_Anw,ROUND(D222-D221,2),"")</f>
        <v/>
      </c>
      <c r="E223" s="10"/>
      <c r="F223" s="10"/>
      <c r="H223" s="37" t="s">
        <v>69</v>
      </c>
      <c r="I223" s="38"/>
      <c r="J223" s="39"/>
      <c r="K223" s="17" t="str" cm="1">
        <f t="array" ref="K223">IF(Need_Anw,D223,"")</f>
        <v/>
      </c>
      <c r="L223" s="10"/>
      <c r="M223" s="10"/>
    </row>
    <row r="224" spans="1:13">
      <c r="A224" s="40" t="s">
        <v>70</v>
      </c>
      <c r="B224" s="40"/>
      <c r="C224" s="40"/>
      <c r="D224" s="18" t="str" cm="1">
        <f t="array" ref="D224">IF(NOT(Need_Anw),"",IF(ROUND($D$223,2)&lt;=0,"erfüllt","nicht erfüllt"))</f>
        <v/>
      </c>
      <c r="H224" s="40" t="s">
        <v>70</v>
      </c>
      <c r="I224" s="40"/>
      <c r="J224" s="40"/>
      <c r="K224" s="18" t="str" cm="1">
        <f t="array" ref="K224">IF(Need_Anw,D224,"")</f>
        <v/>
      </c>
    </row>
    <row r="225" spans="1:13">
      <c r="D225" s="18"/>
      <c r="K225" s="18"/>
    </row>
    <row r="226" spans="1:13" ht="14.5" customHeight="1">
      <c r="A226" s="25" t="s">
        <v>71</v>
      </c>
      <c r="B226" s="25"/>
      <c r="C226" s="25"/>
      <c r="D226" s="25"/>
      <c r="E226" s="20"/>
      <c r="F226" s="20"/>
      <c r="H226" s="25" t="s">
        <v>71</v>
      </c>
      <c r="I226" s="25"/>
      <c r="J226" s="25"/>
      <c r="K226" s="25"/>
      <c r="L226" s="20"/>
      <c r="M226" s="20"/>
    </row>
    <row r="227" spans="1:13">
      <c r="A227" s="26"/>
      <c r="B227" s="27"/>
      <c r="C227" s="27"/>
      <c r="D227" s="27"/>
      <c r="E227" s="27"/>
      <c r="F227" s="28"/>
      <c r="H227" s="26"/>
      <c r="I227" s="27"/>
      <c r="J227" s="27"/>
      <c r="K227" s="27"/>
      <c r="L227" s="27"/>
      <c r="M227" s="28"/>
    </row>
    <row r="228" spans="1:13">
      <c r="A228" s="29"/>
      <c r="B228" s="30"/>
      <c r="C228" s="30"/>
      <c r="D228" s="30"/>
      <c r="E228" s="30"/>
      <c r="F228" s="31"/>
      <c r="H228" s="29"/>
      <c r="I228" s="30"/>
      <c r="J228" s="30"/>
      <c r="K228" s="30"/>
      <c r="L228" s="30"/>
      <c r="M228" s="31"/>
    </row>
    <row r="229" spans="1:13">
      <c r="A229" s="29"/>
      <c r="B229" s="30"/>
      <c r="C229" s="30"/>
      <c r="D229" s="30"/>
      <c r="E229" s="30"/>
      <c r="F229" s="31"/>
      <c r="H229" s="29"/>
      <c r="I229" s="30"/>
      <c r="J229" s="30"/>
      <c r="K229" s="30"/>
      <c r="L229" s="30"/>
      <c r="M229" s="31"/>
    </row>
    <row r="230" spans="1:13">
      <c r="A230" s="29"/>
      <c r="B230" s="30"/>
      <c r="C230" s="30"/>
      <c r="D230" s="30"/>
      <c r="E230" s="30"/>
      <c r="F230" s="31"/>
      <c r="H230" s="29"/>
      <c r="I230" s="30"/>
      <c r="J230" s="30"/>
      <c r="K230" s="30"/>
      <c r="L230" s="30"/>
      <c r="M230" s="31"/>
    </row>
    <row r="231" spans="1:13">
      <c r="A231" s="29"/>
      <c r="B231" s="30"/>
      <c r="C231" s="30"/>
      <c r="D231" s="30"/>
      <c r="E231" s="30"/>
      <c r="F231" s="31"/>
      <c r="H231" s="29"/>
      <c r="I231" s="30"/>
      <c r="J231" s="30"/>
      <c r="K231" s="30"/>
      <c r="L231" s="30"/>
      <c r="M231" s="31"/>
    </row>
    <row r="232" spans="1:13">
      <c r="A232" s="32"/>
      <c r="B232" s="33"/>
      <c r="C232" s="33"/>
      <c r="D232" s="33"/>
      <c r="E232" s="33"/>
      <c r="F232" s="34"/>
      <c r="H232" s="32"/>
      <c r="I232" s="33"/>
      <c r="J232" s="33"/>
      <c r="K232" s="33"/>
      <c r="L232" s="33"/>
      <c r="M232" s="34"/>
    </row>
    <row r="233" spans="1:13">
      <c r="D233" s="19"/>
      <c r="K233" s="19"/>
    </row>
    <row r="241" spans="1:13">
      <c r="A241" s="35" t="s">
        <v>72</v>
      </c>
      <c r="B241" s="35"/>
      <c r="C241" s="35"/>
      <c r="E241" s="35" t="s">
        <v>73</v>
      </c>
      <c r="F241" s="35"/>
      <c r="H241" s="35" t="s">
        <v>72</v>
      </c>
      <c r="I241" s="35"/>
      <c r="J241" s="35"/>
      <c r="L241" s="35" t="s">
        <v>73</v>
      </c>
      <c r="M241" s="35"/>
    </row>
    <row r="265" spans="4:4">
      <c r="D265" s="5" t="str">
        <f t="shared" ref="D265" si="11">IF(OR(ISBLANK(B265),ISBLANK(C265)),"",ROUND((C265-B265)*24,2))</f>
        <v/>
      </c>
    </row>
  </sheetData>
  <sheetProtection algorithmName="SHA-512" hashValue="HBwmO3rjHhfDwAfp1QjBaabOl+HDWSKH7auqjex1QWzm/kULD6b/udpRSImQYHI9QEA3fsFI3g6/FhhYeEt7Lw==" saltValue="TH+nO2V4dormP23wpgyxgA==" spinCount="100000" sheet="1" selectLockedCells="1" autoFilter="0"/>
  <mergeCells count="101">
    <mergeCell ref="H13:M13"/>
    <mergeCell ref="A101:D101"/>
    <mergeCell ref="A102:F107"/>
    <mergeCell ref="A163:D163"/>
    <mergeCell ref="A164:F169"/>
    <mergeCell ref="A131:F131"/>
    <mergeCell ref="A116:C116"/>
    <mergeCell ref="E116:F116"/>
    <mergeCell ref="A125:D125"/>
    <mergeCell ref="E125:F125"/>
    <mergeCell ref="B126:D126"/>
    <mergeCell ref="B127:D127"/>
    <mergeCell ref="A45:D45"/>
    <mergeCell ref="A46:F51"/>
    <mergeCell ref="B128:D128"/>
    <mergeCell ref="B129:D129"/>
    <mergeCell ref="A63:D63"/>
    <mergeCell ref="E63:F63"/>
    <mergeCell ref="B64:D64"/>
    <mergeCell ref="H40:J40"/>
    <mergeCell ref="H41:J41"/>
    <mergeCell ref="H42:J42"/>
    <mergeCell ref="H43:J43"/>
    <mergeCell ref="H45:K45"/>
    <mergeCell ref="A178:C178"/>
    <mergeCell ref="E178:F178"/>
    <mergeCell ref="A221:C221"/>
    <mergeCell ref="B189:D189"/>
    <mergeCell ref="B190:D190"/>
    <mergeCell ref="B191:D191"/>
    <mergeCell ref="A1:F1"/>
    <mergeCell ref="A7:D7"/>
    <mergeCell ref="E7:F7"/>
    <mergeCell ref="B8:D8"/>
    <mergeCell ref="B9:D9"/>
    <mergeCell ref="B4:D4"/>
    <mergeCell ref="B5:D5"/>
    <mergeCell ref="A42:C42"/>
    <mergeCell ref="A43:C43"/>
    <mergeCell ref="B10:D10"/>
    <mergeCell ref="A13:F13"/>
    <mergeCell ref="B11:D11"/>
    <mergeCell ref="A40:C40"/>
    <mergeCell ref="A160:C160"/>
    <mergeCell ref="A161:C161"/>
    <mergeCell ref="A132:F132"/>
    <mergeCell ref="A158:C158"/>
    <mergeCell ref="A159:C159"/>
    <mergeCell ref="A241:C241"/>
    <mergeCell ref="E241:F241"/>
    <mergeCell ref="A188:D188"/>
    <mergeCell ref="E188:F188"/>
    <mergeCell ref="B192:D192"/>
    <mergeCell ref="A194:F194"/>
    <mergeCell ref="A224:C224"/>
    <mergeCell ref="A227:F232"/>
    <mergeCell ref="A226:D226"/>
    <mergeCell ref="A222:C222"/>
    <mergeCell ref="A223:C223"/>
    <mergeCell ref="H46:M51"/>
    <mergeCell ref="H60:J60"/>
    <mergeCell ref="L60:M60"/>
    <mergeCell ref="A41:C41"/>
    <mergeCell ref="A69:F69"/>
    <mergeCell ref="A96:C96"/>
    <mergeCell ref="A97:C97"/>
    <mergeCell ref="A98:C98"/>
    <mergeCell ref="A99:C99"/>
    <mergeCell ref="B65:D65"/>
    <mergeCell ref="B66:D66"/>
    <mergeCell ref="B67:D67"/>
    <mergeCell ref="A60:C60"/>
    <mergeCell ref="E60:F60"/>
    <mergeCell ref="H101:K101"/>
    <mergeCell ref="H102:M107"/>
    <mergeCell ref="H116:J116"/>
    <mergeCell ref="L116:M116"/>
    <mergeCell ref="H69:M69"/>
    <mergeCell ref="H96:J96"/>
    <mergeCell ref="H97:J97"/>
    <mergeCell ref="H98:J98"/>
    <mergeCell ref="H99:J99"/>
    <mergeCell ref="H161:J161"/>
    <mergeCell ref="H163:K163"/>
    <mergeCell ref="H164:M169"/>
    <mergeCell ref="H178:J178"/>
    <mergeCell ref="L178:M178"/>
    <mergeCell ref="H131:M131"/>
    <mergeCell ref="H132:M132"/>
    <mergeCell ref="H158:J158"/>
    <mergeCell ref="H159:J159"/>
    <mergeCell ref="H160:J160"/>
    <mergeCell ref="H226:K226"/>
    <mergeCell ref="H227:M232"/>
    <mergeCell ref="H241:J241"/>
    <mergeCell ref="L241:M241"/>
    <mergeCell ref="H194:M194"/>
    <mergeCell ref="H221:J221"/>
    <mergeCell ref="H222:J222"/>
    <mergeCell ref="H223:J223"/>
    <mergeCell ref="H224:J224"/>
  </mergeCells>
  <conditionalFormatting sqref="A7:F56 A58:F62">
    <cfRule type="expression" dxfId="28" priority="38" stopIfTrue="1">
      <formula>NOT(Need_Hosp)</formula>
    </cfRule>
  </conditionalFormatting>
  <conditionalFormatting sqref="A63:F112 A114:F124">
    <cfRule type="expression" dxfId="27" priority="37" stopIfTrue="1">
      <formula>NOT(Need_Ausser)</formula>
    </cfRule>
  </conditionalFormatting>
  <conditionalFormatting sqref="A125:F131 A133:F174 A176:F187">
    <cfRule type="expression" dxfId="26" priority="36" stopIfTrue="1">
      <formula>NOT(Need_Eig)</formula>
    </cfRule>
  </conditionalFormatting>
  <conditionalFormatting sqref="A188:F237 A239:F250">
    <cfRule type="expression" dxfId="25" priority="35" stopIfTrue="1">
      <formula>NOT(Need_Anw)</formula>
    </cfRule>
  </conditionalFormatting>
  <conditionalFormatting sqref="D43">
    <cfRule type="expression" dxfId="24" priority="45">
      <formula>ROUND($D$42,2)&gt;0</formula>
    </cfRule>
    <cfRule type="expression" dxfId="23" priority="46">
      <formula>ROUND($D$42,2)&lt;=0</formula>
    </cfRule>
  </conditionalFormatting>
  <conditionalFormatting sqref="D99">
    <cfRule type="expression" dxfId="22" priority="43">
      <formula>ROUND($D$98,2)&gt;0</formula>
    </cfRule>
    <cfRule type="expression" dxfId="21" priority="44">
      <formula>ROUND($D$98,2)&lt;=0</formula>
    </cfRule>
  </conditionalFormatting>
  <conditionalFormatting sqref="D161">
    <cfRule type="expression" dxfId="20" priority="41">
      <formula>ROUND($D$160,2)&gt;0</formula>
    </cfRule>
    <cfRule type="expression" dxfId="19" priority="42">
      <formula>ROUND($D$160,2)&lt;=0</formula>
    </cfRule>
  </conditionalFormatting>
  <conditionalFormatting sqref="D224">
    <cfRule type="expression" dxfId="18" priority="39">
      <formula>ROUND($D$223,2)&gt;0</formula>
    </cfRule>
    <cfRule type="expression" dxfId="17" priority="40">
      <formula>ROUND($D$223,2)&lt;=0</formula>
    </cfRule>
  </conditionalFormatting>
  <conditionalFormatting sqref="H13:M62">
    <cfRule type="expression" dxfId="16" priority="32" stopIfTrue="1">
      <formula>NOT(Need_Hosp)</formula>
    </cfRule>
  </conditionalFormatting>
  <conditionalFormatting sqref="H40:M56 H58:M62">
    <cfRule type="expression" dxfId="15" priority="29" stopIfTrue="1">
      <formula>NOT(Need_Hosp)</formula>
    </cfRule>
  </conditionalFormatting>
  <conditionalFormatting sqref="H63:M124">
    <cfRule type="expression" dxfId="14" priority="20" stopIfTrue="1">
      <formula>NOT(Need_Ausser)</formula>
    </cfRule>
  </conditionalFormatting>
  <conditionalFormatting sqref="H96:M99">
    <cfRule type="expression" dxfId="13" priority="17" stopIfTrue="1">
      <formula>NOT(Need_Ausser)</formula>
    </cfRule>
  </conditionalFormatting>
  <conditionalFormatting sqref="H131:M187">
    <cfRule type="expression" dxfId="12" priority="14" stopIfTrue="1">
      <formula>NOT(Need_Eig)</formula>
    </cfRule>
  </conditionalFormatting>
  <conditionalFormatting sqref="H158:M161">
    <cfRule type="expression" dxfId="11" priority="10" stopIfTrue="1">
      <formula>NOT(Need_Eig)</formula>
    </cfRule>
  </conditionalFormatting>
  <conditionalFormatting sqref="H163:M174 H176:M187">
    <cfRule type="expression" dxfId="10" priority="9" stopIfTrue="1">
      <formula>NOT(Need_Eig)</formula>
    </cfRule>
  </conditionalFormatting>
  <conditionalFormatting sqref="H194:M250">
    <cfRule type="expression" dxfId="9" priority="1" stopIfTrue="1">
      <formula>NOT(Need_Anw)</formula>
    </cfRule>
  </conditionalFormatting>
  <conditionalFormatting sqref="K43">
    <cfRule type="expression" dxfId="8" priority="30">
      <formula>ROUND($D$42,2)&gt;0</formula>
    </cfRule>
    <cfRule type="expression" dxfId="7" priority="31">
      <formula>ROUND($D$42,2)&lt;=0</formula>
    </cfRule>
  </conditionalFormatting>
  <conditionalFormatting sqref="K99">
    <cfRule type="expression" dxfId="6" priority="18">
      <formula>ROUND($D$98,2)&gt;0</formula>
    </cfRule>
    <cfRule type="expression" dxfId="5" priority="19">
      <formula>ROUND($D$98,2)&lt;=0</formula>
    </cfRule>
  </conditionalFormatting>
  <conditionalFormatting sqref="K134:K157">
    <cfRule type="expression" dxfId="4" priority="13" stopIfTrue="1">
      <formula>NOT(Need_Eig)</formula>
    </cfRule>
  </conditionalFormatting>
  <conditionalFormatting sqref="K161">
    <cfRule type="expression" dxfId="3" priority="11">
      <formula>ROUND($D$160,2)&gt;0</formula>
    </cfRule>
    <cfRule type="expression" dxfId="2" priority="12">
      <formula>ROUND($D$160,2)&lt;=0</formula>
    </cfRule>
  </conditionalFormatting>
  <conditionalFormatting sqref="K224">
    <cfRule type="expression" dxfId="1" priority="3">
      <formula>ROUND($D$223,2)&gt;0</formula>
    </cfRule>
    <cfRule type="expression" dxfId="0" priority="4">
      <formula>ROUND($D$223,2)&lt;=0</formula>
    </cfRule>
  </conditionalFormatting>
  <dataValidations count="6">
    <dataValidation type="list" allowBlank="1" showInputMessage="1" showErrorMessage="1" sqref="B4" xr:uid="{00C94633-86B3-42A0-A579-694EF580E79C}">
      <formula1>Schulart</formula1>
    </dataValidation>
    <dataValidation type="list" allowBlank="1" showInputMessage="1" showErrorMessage="1" sqref="B5" xr:uid="{4AD44F31-5C2C-4308-8930-13FA1AFFC1DB}">
      <formula1>Praktikum_Liste</formula1>
    </dataValidation>
    <dataValidation type="custom" showInputMessage="1" showErrorMessage="1" errorTitle="Gesperrt" error="Dieser Nachweis ist für die gewählte Auswahl gesperrt." sqref="B7:D44 E7:F45 A7:A46 A52:F53 A55:F56 A58:F62 H13:M39 I40:K44 L40:M45 H40:H46 H52:M53 H55:M56 H58:M62" xr:uid="{F4C6124B-511C-45FC-81C1-9B3CFC06A939}">
      <formula1>Need_Hosp</formula1>
    </dataValidation>
    <dataValidation type="custom" showInputMessage="1" showErrorMessage="1" errorTitle="Gesperrt" error="Dieser Nachweis ist für die gewählte Auswahl gesperrt." sqref="B63:D100 E63:F101 A63:A102 A108:F109 A111:F111 A114:F124 L101:M101 H101:H102 H116:M116 H69:M99" xr:uid="{4BC12ACB-75AB-4209-81A5-EC0B766A42EE}">
      <formula1>Need_Ausser</formula1>
    </dataValidation>
    <dataValidation type="custom" showInputMessage="1" showErrorMessage="1" errorTitle="Gesperrt" error="Dieser Nachweis ist für die gewählte Auswahl gesperrt." sqref="A170:F171 A133:A164 E133:F163 A125:F131 B133:D162 A173:F174 A176:F187 H131:M131 H133:M157 H170:M171 H163:H164 L163:M163 H173:M174 H176:M187" xr:uid="{497866F6-EEF4-4C2C-9E4E-CC94466A6737}">
      <formula1>Need_Eig</formula1>
    </dataValidation>
    <dataValidation type="custom" showInputMessage="1" showErrorMessage="1" errorTitle="Gesperrt" error="Dieser Nachweis ist für die gewählte Auswahl gesperrt." sqref="B188:D225 E188:F226 A188:A227 A233:F234 A236:F237 A239:F250 H194:M220 I225:K225 L225:M226 H225:H227 H233:M234 H236:M237 H239:M250" xr:uid="{65E881FF-E43A-4011-B9F9-02B79C0B1C9C}">
      <formula1>Need_Anw</formula1>
    </dataValidation>
  </dataValidations>
  <pageMargins left="0.98425196850393704" right="0.98425196850393704" top="0.74803149606299213" bottom="0.74803149606299213" header="0.11811023622047245" footer="0.31496062992125984"/>
  <pageSetup paperSize="9" scale="71" fitToHeight="0" pageOrder="overThenDown" orientation="portrait" horizontalDpi="4294967293" r:id="rId1"/>
  <headerFooter scaleWithDoc="0">
    <oddHeader>&amp;L&amp;G&amp;R&amp;G</oddHeader>
    <oddFooter>&amp;R&amp;P</oddFooter>
  </headerFooter>
  <colBreaks count="1" manualBreakCount="1">
    <brk id="6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34</vt:i4>
      </vt:variant>
    </vt:vector>
  </HeadingPairs>
  <TitlesOfParts>
    <vt:vector size="37" baseType="lpstr">
      <vt:lpstr>Listen </vt:lpstr>
      <vt:lpstr>Vorgaben</vt:lpstr>
      <vt:lpstr>Stundennachweise</vt:lpstr>
      <vt:lpstr>GSalt_HP_Typen</vt:lpstr>
      <vt:lpstr>GSalt_OPI_Typen</vt:lpstr>
      <vt:lpstr>GSalt_OPII_Typen</vt:lpstr>
      <vt:lpstr>GSalt_Praktika</vt:lpstr>
      <vt:lpstr>GSalt_SP_Typen</vt:lpstr>
      <vt:lpstr>GSneu_HP_Typen</vt:lpstr>
      <vt:lpstr>GSneu_OP_Typen</vt:lpstr>
      <vt:lpstr>GSneu_Praktika</vt:lpstr>
      <vt:lpstr>GSneu_ÜP_Typen</vt:lpstr>
      <vt:lpstr>Gym_HP_Typen</vt:lpstr>
      <vt:lpstr>Gym_OP_Typen</vt:lpstr>
      <vt:lpstr>Gym_Praktika</vt:lpstr>
      <vt:lpstr>Gym_SP_Typen</vt:lpstr>
      <vt:lpstr>Page_Anw</vt:lpstr>
      <vt:lpstr>Stundennachweise!Page_Anw2</vt:lpstr>
      <vt:lpstr>Page_Ausser</vt:lpstr>
      <vt:lpstr>Stundennachweise!Page_Ausser2</vt:lpstr>
      <vt:lpstr>Page_Eig</vt:lpstr>
      <vt:lpstr>Stundennachweise!Page_Eig2</vt:lpstr>
      <vt:lpstr>Page_Hosp</vt:lpstr>
      <vt:lpstr>Stundennachweise!Page_Hosp2</vt:lpstr>
      <vt:lpstr>Reg_HP_Typen</vt:lpstr>
      <vt:lpstr>Reg_OP_Typen</vt:lpstr>
      <vt:lpstr>Reg_Praktika</vt:lpstr>
      <vt:lpstr>Reg_SP_Typen</vt:lpstr>
      <vt:lpstr>Schulart</vt:lpstr>
      <vt:lpstr>Schularten_Nice</vt:lpstr>
      <vt:lpstr>Sel_Praktikum</vt:lpstr>
      <vt:lpstr>Sel_Schulart</vt:lpstr>
      <vt:lpstr>SP_HPI_Typen</vt:lpstr>
      <vt:lpstr>SP_HPII_Typen</vt:lpstr>
      <vt:lpstr>SP_OP_Typen</vt:lpstr>
      <vt:lpstr>SP_Praktika</vt:lpstr>
      <vt:lpstr>SP_SP_Typen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Stefan Klaschka</dc:creator>
  <cp:keywords/>
  <dc:description/>
  <cp:lastModifiedBy>Torben Wolff</cp:lastModifiedBy>
  <cp:revision/>
  <cp:lastPrinted>2025-09-04T10:50:38Z</cp:lastPrinted>
  <dcterms:created xsi:type="dcterms:W3CDTF">2025-06-08T14:34:16Z</dcterms:created>
  <dcterms:modified xsi:type="dcterms:W3CDTF">2025-09-04T10:52:14Z</dcterms:modified>
  <cp:category/>
  <cp:contentStatus/>
</cp:coreProperties>
</file>